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8955" tabRatio="628" activeTab="0"/>
  </bookViews>
  <sheets>
    <sheet name="Výsledkyi" sheetId="1" r:id="rId1"/>
  </sheets>
  <definedNames>
    <definedName name="_xlnm.Print_Area" localSheetId="0">'Výsledkyi'!$A$1:$N$61</definedName>
  </definedNames>
  <calcPr fullCalcOnLoad="1"/>
</workbook>
</file>

<file path=xl/sharedStrings.xml><?xml version="1.0" encoding="utf-8"?>
<sst xmlns="http://schemas.openxmlformats.org/spreadsheetml/2006/main" count="452" uniqueCount="149">
  <si>
    <t xml:space="preserve">                             Regionální soutěž v zimním čtyřboji Třebíč 19.10.2016</t>
  </si>
  <si>
    <t xml:space="preserve">Regionální soutěž v zimním čtyřboji Třebíč  16.10.2019  - výsledková listina </t>
  </si>
  <si>
    <t>Chlapci</t>
  </si>
  <si>
    <r>
      <t xml:space="preserve">Kategorie: </t>
    </r>
    <r>
      <rPr>
        <b/>
        <i/>
        <sz val="10"/>
        <rFont val="Arial CE"/>
        <family val="2"/>
      </rPr>
      <t>mladší žáci I.( 2011-2010)</t>
    </r>
  </si>
  <si>
    <t xml:space="preserve">     ŠPLH 4,5m</t>
  </si>
  <si>
    <t>ČLUNKOVÝ BĚH</t>
  </si>
  <si>
    <t xml:space="preserve"> HOD PLNÝM MÍČEM</t>
  </si>
  <si>
    <t>SKOK Z MÍSTA</t>
  </si>
  <si>
    <t>Celkem</t>
  </si>
  <si>
    <t>Poř.</t>
  </si>
  <si>
    <t>Jméno</t>
  </si>
  <si>
    <t xml:space="preserve">Odbor SPV </t>
  </si>
  <si>
    <t>výkon</t>
  </si>
  <si>
    <t>body</t>
  </si>
  <si>
    <t>1.</t>
  </si>
  <si>
    <t>Bednář Dominik</t>
  </si>
  <si>
    <t>ZŠ Nám. Hus.</t>
  </si>
  <si>
    <t>2.</t>
  </si>
  <si>
    <t xml:space="preserve">Rous Dominik </t>
  </si>
  <si>
    <t>ZŠ Nám. Kom.</t>
  </si>
  <si>
    <t>3.</t>
  </si>
  <si>
    <t>Kos Hubert</t>
  </si>
  <si>
    <t>ZŠ  Hrotovice   PŘŠ</t>
  </si>
  <si>
    <t>4.</t>
  </si>
  <si>
    <t>Šoltés Adam</t>
  </si>
  <si>
    <t>5.</t>
  </si>
  <si>
    <t>Hadraba Jan</t>
  </si>
  <si>
    <t>ZŠ  Hrotovice</t>
  </si>
  <si>
    <t>6.</t>
  </si>
  <si>
    <t>Kopuletý Patrik</t>
  </si>
  <si>
    <t>7.</t>
  </si>
  <si>
    <t>Matěj Malý</t>
  </si>
  <si>
    <t>8.</t>
  </si>
  <si>
    <t>Denemarek Pavel</t>
  </si>
  <si>
    <t>9.</t>
  </si>
  <si>
    <t>Trojan Josef</t>
  </si>
  <si>
    <r>
      <t xml:space="preserve">Kategorie: </t>
    </r>
    <r>
      <rPr>
        <b/>
        <i/>
        <sz val="10"/>
        <rFont val="Arial CE"/>
        <family val="2"/>
      </rPr>
      <t>mladší žáci II.( 2009-2008)</t>
    </r>
  </si>
  <si>
    <t>Petr Kijonka</t>
  </si>
  <si>
    <t>Smíšek Prokop</t>
  </si>
  <si>
    <t>ZŠ  Hrotovice  PŘŠ</t>
  </si>
  <si>
    <t>Juránek Vladimír</t>
  </si>
  <si>
    <t>Sázavský Lukáš</t>
  </si>
  <si>
    <t>Kosour Václav</t>
  </si>
  <si>
    <t>Veškrna Milan</t>
  </si>
  <si>
    <t>Chlanda Matyáš</t>
  </si>
  <si>
    <r>
      <t xml:space="preserve">Kategorie: </t>
    </r>
    <r>
      <rPr>
        <b/>
        <i/>
        <sz val="10"/>
        <rFont val="Arial CE"/>
        <family val="2"/>
      </rPr>
      <t>starší žáci III.( 2007 -2006)</t>
    </r>
  </si>
  <si>
    <t>Odbor SPV</t>
  </si>
  <si>
    <t>Dvořák Tomáš</t>
  </si>
  <si>
    <t xml:space="preserve">Chmelíček Vlastimil </t>
  </si>
  <si>
    <t>Karmazín Jan</t>
  </si>
  <si>
    <t>Javořík Pavel</t>
  </si>
  <si>
    <t>Svoboda David</t>
  </si>
  <si>
    <t>Bašta Michael</t>
  </si>
  <si>
    <t>Hadraba Jakub</t>
  </si>
  <si>
    <t xml:space="preserve">Obr Ondřej </t>
  </si>
  <si>
    <t>Pelán Adam</t>
  </si>
  <si>
    <t>10.</t>
  </si>
  <si>
    <t>Peterka Matěj</t>
  </si>
  <si>
    <t>11.</t>
  </si>
  <si>
    <t xml:space="preserve">Valenta Patrik </t>
  </si>
  <si>
    <r>
      <t>Kategorie:</t>
    </r>
    <r>
      <rPr>
        <b/>
        <i/>
        <sz val="10"/>
        <rFont val="Arial CE"/>
        <family val="2"/>
      </rPr>
      <t xml:space="preserve"> starší žáci IV.(2005-2004)</t>
    </r>
  </si>
  <si>
    <t>Kašík Martin</t>
  </si>
  <si>
    <t>Stojaník Matyáš</t>
  </si>
  <si>
    <t>Pohanka Lukáš</t>
  </si>
  <si>
    <t>Staněk Tomáš</t>
  </si>
  <si>
    <t>Všetečka Michal</t>
  </si>
  <si>
    <t>Pohanka Tomáš</t>
  </si>
  <si>
    <t xml:space="preserve"> </t>
  </si>
  <si>
    <r>
      <t xml:space="preserve">Kategorie: </t>
    </r>
    <r>
      <rPr>
        <b/>
        <sz val="10"/>
        <rFont val="Arial"/>
        <family val="2"/>
      </rPr>
      <t>dorostenci V.(2003-2001)</t>
    </r>
  </si>
  <si>
    <t>Cejnar Maik</t>
  </si>
  <si>
    <t>Odbory:        ZŠ Hus. Náměšť</t>
  </si>
  <si>
    <t xml:space="preserve">    ZŠ Hrotovice</t>
  </si>
  <si>
    <t xml:space="preserve">           ZŠ Kom. Náměšť</t>
  </si>
  <si>
    <t xml:space="preserve">       </t>
  </si>
  <si>
    <t xml:space="preserve">         </t>
  </si>
  <si>
    <t xml:space="preserve">  Regionální soutěž v zimním čtyřboji Třebíč  16.10.2019 - výsledková listina 
</t>
  </si>
  <si>
    <r>
      <rPr>
        <b/>
        <i/>
        <sz val="12"/>
        <rFont val="Arial"/>
        <family val="2"/>
      </rPr>
      <t xml:space="preserve">     </t>
    </r>
    <r>
      <rPr>
        <b/>
        <i/>
        <u val="single"/>
        <sz val="12"/>
        <rFont val="Arial"/>
        <family val="2"/>
      </rPr>
      <t>Děvčata</t>
    </r>
  </si>
  <si>
    <r>
      <t xml:space="preserve">Kategorie: </t>
    </r>
    <r>
      <rPr>
        <b/>
        <i/>
        <sz val="10"/>
        <rFont val="Arial CE"/>
        <family val="2"/>
      </rPr>
      <t>mladší žákyně I.( 2011-2010)</t>
    </r>
  </si>
  <si>
    <t>Zedníčková Nikol</t>
  </si>
  <si>
    <t>Smolová Denisa</t>
  </si>
  <si>
    <t>Rousková Jana</t>
  </si>
  <si>
    <t>Jašová Emma</t>
  </si>
  <si>
    <t>Jiříčková Lucie</t>
  </si>
  <si>
    <t>ZŠ Hrotovice</t>
  </si>
  <si>
    <t>Špačková Erika</t>
  </si>
  <si>
    <t>GC Třebíč</t>
  </si>
  <si>
    <t>Špačková Sára</t>
  </si>
  <si>
    <t>Grossová Klára</t>
  </si>
  <si>
    <t>Hamplová Edita</t>
  </si>
  <si>
    <t>Benešová Nikola</t>
  </si>
  <si>
    <r>
      <t xml:space="preserve">Kategorie: </t>
    </r>
    <r>
      <rPr>
        <b/>
        <i/>
        <sz val="10"/>
        <rFont val="Arial CE"/>
        <family val="2"/>
      </rPr>
      <t>mladší žákyně II.( 2009-2008)</t>
    </r>
  </si>
  <si>
    <t>Rychlá Ester</t>
  </si>
  <si>
    <t>Horčičková Nikola</t>
  </si>
  <si>
    <t>Staňková Barbora</t>
  </si>
  <si>
    <t>Krotká Monika</t>
  </si>
  <si>
    <t>Toczko Sofie</t>
  </si>
  <si>
    <t>Havránková Kamila</t>
  </si>
  <si>
    <t>Vyskočilová Tina</t>
  </si>
  <si>
    <t>Krátká Natálie</t>
  </si>
  <si>
    <t>Dočekalová Adéla</t>
  </si>
  <si>
    <t>Hohbergerová Zuzana</t>
  </si>
  <si>
    <t>Jensen Emma</t>
  </si>
  <si>
    <t>ZŠ Bartuškova</t>
  </si>
  <si>
    <t>12.</t>
  </si>
  <si>
    <t>Musilová Silvie</t>
  </si>
  <si>
    <t>13.</t>
  </si>
  <si>
    <t>Shudeiwa Yasmin</t>
  </si>
  <si>
    <t>14.</t>
  </si>
  <si>
    <t>Věžníková Veronika</t>
  </si>
  <si>
    <t>15.</t>
  </si>
  <si>
    <t>Blatná Michaela</t>
  </si>
  <si>
    <r>
      <t xml:space="preserve">Kategorie: </t>
    </r>
    <r>
      <rPr>
        <b/>
        <i/>
        <sz val="10"/>
        <rFont val="Arial CE"/>
        <family val="2"/>
      </rPr>
      <t>staší žákyně III.( 2007 -2006)</t>
    </r>
  </si>
  <si>
    <t>Mitysková Jolana</t>
  </si>
  <si>
    <t>ZŠ Hrotovice  PŘŠ</t>
  </si>
  <si>
    <t>Smolová Dita</t>
  </si>
  <si>
    <t>Pojerová Nela</t>
  </si>
  <si>
    <t>Krátká Aneta</t>
  </si>
  <si>
    <t>Betková Veronika</t>
  </si>
  <si>
    <t>Uřičářová Jana</t>
  </si>
  <si>
    <t>Krejčí Julie</t>
  </si>
  <si>
    <t>Honsová Elena</t>
  </si>
  <si>
    <t>Júnová Natálie</t>
  </si>
  <si>
    <t>Mařanová Marika</t>
  </si>
  <si>
    <t>Krupičková Michaela</t>
  </si>
  <si>
    <t>Lapešová Štěpánka</t>
  </si>
  <si>
    <t>Havlínová Kristýna</t>
  </si>
  <si>
    <t>Benešová Tereza</t>
  </si>
  <si>
    <t>Pokorná Veronika</t>
  </si>
  <si>
    <t>16.</t>
  </si>
  <si>
    <t>Staňková Natálie</t>
  </si>
  <si>
    <t>17.</t>
  </si>
  <si>
    <t>Dufková Anna</t>
  </si>
  <si>
    <t>19.</t>
  </si>
  <si>
    <r>
      <t xml:space="preserve">Kategorie: </t>
    </r>
    <r>
      <rPr>
        <b/>
        <i/>
        <sz val="10"/>
        <rFont val="Arial CE"/>
        <family val="2"/>
      </rPr>
      <t>starší žákyně IV.( 2005-2004)</t>
    </r>
  </si>
  <si>
    <t>Svobodová Renáta</t>
  </si>
  <si>
    <t>Houšková Nikol</t>
  </si>
  <si>
    <t>Žižková Veronika</t>
  </si>
  <si>
    <t>Eva Dufková</t>
  </si>
  <si>
    <t>Zušťáková Ema</t>
  </si>
  <si>
    <t>Vítková Eliška</t>
  </si>
  <si>
    <t>Kliková Natálie</t>
  </si>
  <si>
    <t>Musilová Eliška</t>
  </si>
  <si>
    <t>Jalovecká Michaela</t>
  </si>
  <si>
    <r>
      <t>Kategorie:</t>
    </r>
    <r>
      <rPr>
        <b/>
        <i/>
        <sz val="10"/>
        <rFont val="Arial CE"/>
        <family val="2"/>
      </rPr>
      <t>dorostenky V.( 2003-2001)</t>
    </r>
  </si>
  <si>
    <t>Odbory:    ZŠ Hus. Náměšť</t>
  </si>
  <si>
    <t xml:space="preserve">               ZŠ Hrotovice</t>
  </si>
  <si>
    <t xml:space="preserve">               GC Třebíč</t>
  </si>
  <si>
    <t xml:space="preserve">               ZŠ Kom. Náměšť</t>
  </si>
  <si>
    <t xml:space="preserve">            ZŠ Bartuškova 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</si>
</sst>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b/>
      <i/>
      <u val="single"/>
      <sz val="12"/>
      <name val="Arial CE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medium"/>
    </border>
    <border>
      <left style="double"/>
      <right/>
      <top/>
      <bottom style="medium"/>
    </border>
    <border>
      <left style="dotted"/>
      <right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thin"/>
      <top/>
      <bottom style="medium"/>
    </border>
    <border>
      <left/>
      <right style="dotted"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dotted"/>
      <right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double"/>
      <right style="medium"/>
      <top style="medium"/>
      <bottom style="medium"/>
    </border>
    <border>
      <left/>
      <right style="double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dotted"/>
      <top/>
      <bottom style="thin"/>
    </border>
    <border>
      <left style="dotted"/>
      <right style="double"/>
      <top/>
      <bottom style="medium"/>
    </border>
    <border>
      <left style="dotted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tted"/>
      <right style="double"/>
      <top style="thin"/>
      <bottom style="thin"/>
    </border>
    <border>
      <left/>
      <right style="thin"/>
      <top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medium"/>
    </border>
    <border>
      <left/>
      <right/>
      <top style="medium"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 style="double"/>
      <top style="medium"/>
      <bottom style="medium"/>
    </border>
    <border>
      <left style="thin"/>
      <right/>
      <top/>
      <bottom style="thin"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/>
      <bottom style="medium"/>
    </border>
    <border>
      <left style="double"/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 style="thin"/>
      <right style="dotted"/>
      <top style="medium"/>
      <bottom style="medium"/>
    </border>
    <border>
      <left style="double"/>
      <right style="medium"/>
      <top/>
      <bottom style="medium"/>
    </border>
    <border>
      <left style="medium"/>
      <right style="thin"/>
      <top/>
      <bottom style="thin"/>
    </border>
    <border>
      <left style="dotted"/>
      <right style="double"/>
      <top style="medium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double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 style="medium"/>
    </border>
    <border>
      <left/>
      <right style="thin"/>
      <top style="thin"/>
      <bottom/>
    </border>
    <border>
      <left style="dotted"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tted"/>
      <top/>
      <bottom style="thin"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1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1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1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8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1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6" fillId="33" borderId="45" xfId="0" applyFont="1" applyFill="1" applyBorder="1" applyAlignment="1">
      <alignment horizontal="center"/>
    </xf>
    <xf numFmtId="1" fontId="11" fillId="33" borderId="46" xfId="0" applyNumberFormat="1" applyFont="1" applyFill="1" applyBorder="1" applyAlignment="1">
      <alignment horizontal="center"/>
    </xf>
    <xf numFmtId="1" fontId="11" fillId="33" borderId="47" xfId="0" applyNumberFormat="1" applyFont="1" applyFill="1" applyBorder="1" applyAlignment="1">
      <alignment horizontal="center"/>
    </xf>
    <xf numFmtId="1" fontId="11" fillId="33" borderId="48" xfId="0" applyNumberFormat="1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1" fontId="0" fillId="0" borderId="51" xfId="0" applyNumberFormat="1" applyFill="1" applyBorder="1" applyAlignment="1">
      <alignment/>
    </xf>
    <xf numFmtId="1" fontId="0" fillId="0" borderId="52" xfId="0" applyNumberFormat="1" applyFill="1" applyBorder="1" applyAlignment="1">
      <alignment/>
    </xf>
    <xf numFmtId="1" fontId="11" fillId="33" borderId="53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56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1" fontId="0" fillId="0" borderId="5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59" xfId="0" applyFill="1" applyBorder="1" applyAlignment="1">
      <alignment/>
    </xf>
    <xf numFmtId="1" fontId="0" fillId="0" borderId="60" xfId="0" applyNumberFormat="1" applyFill="1" applyBorder="1" applyAlignment="1">
      <alignment/>
    </xf>
    <xf numFmtId="1" fontId="11" fillId="33" borderId="45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9" xfId="0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57" xfId="0" applyNumberFormat="1" applyFill="1" applyBorder="1" applyAlignment="1">
      <alignment horizontal="right"/>
    </xf>
    <xf numFmtId="0" fontId="6" fillId="0" borderId="62" xfId="0" applyFont="1" applyFill="1" applyBorder="1" applyAlignment="1">
      <alignment/>
    </xf>
    <xf numFmtId="0" fontId="0" fillId="0" borderId="63" xfId="0" applyFill="1" applyBorder="1" applyAlignment="1">
      <alignment horizontal="right"/>
    </xf>
    <xf numFmtId="1" fontId="0" fillId="0" borderId="64" xfId="0" applyNumberFormat="1" applyFill="1" applyBorder="1" applyAlignment="1">
      <alignment/>
    </xf>
    <xf numFmtId="0" fontId="0" fillId="0" borderId="63" xfId="0" applyFont="1" applyFill="1" applyBorder="1" applyAlignment="1">
      <alignment horizontal="right"/>
    </xf>
    <xf numFmtId="1" fontId="0" fillId="0" borderId="65" xfId="0" applyNumberFormat="1" applyFill="1" applyBorder="1" applyAlignment="1">
      <alignment horizontal="right"/>
    </xf>
    <xf numFmtId="0" fontId="0" fillId="0" borderId="66" xfId="0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54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67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8" xfId="0" applyBorder="1" applyAlignment="1">
      <alignment/>
    </xf>
    <xf numFmtId="1" fontId="10" fillId="0" borderId="11" xfId="0" applyNumberFormat="1" applyFont="1" applyFill="1" applyBorder="1" applyAlignment="1">
      <alignment/>
    </xf>
    <xf numFmtId="0" fontId="13" fillId="0" borderId="69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0" fillId="0" borderId="73" xfId="0" applyBorder="1" applyAlignment="1">
      <alignment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0" fontId="0" fillId="0" borderId="78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12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79" xfId="0" applyBorder="1" applyAlignment="1">
      <alignment horizontal="right"/>
    </xf>
    <xf numFmtId="0" fontId="13" fillId="0" borderId="40" xfId="0" applyFont="1" applyBorder="1" applyAlignment="1">
      <alignment/>
    </xf>
    <xf numFmtId="0" fontId="0" fillId="0" borderId="80" xfId="0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0" xfId="0" applyFill="1" applyAlignment="1">
      <alignment/>
    </xf>
    <xf numFmtId="0" fontId="0" fillId="0" borderId="54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0" fillId="0" borderId="81" xfId="0" applyFill="1" applyBorder="1" applyAlignment="1">
      <alignment/>
    </xf>
    <xf numFmtId="1" fontId="0" fillId="0" borderId="82" xfId="0" applyNumberForma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 horizontal="right"/>
    </xf>
    <xf numFmtId="0" fontId="13" fillId="0" borderId="85" xfId="0" applyFont="1" applyBorder="1" applyAlignment="1">
      <alignment wrapText="1"/>
    </xf>
    <xf numFmtId="0" fontId="0" fillId="0" borderId="37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13" fillId="0" borderId="86" xfId="0" applyFont="1" applyBorder="1" applyAlignment="1">
      <alignment wrapText="1"/>
    </xf>
    <xf numFmtId="0" fontId="0" fillId="34" borderId="44" xfId="0" applyFill="1" applyBorder="1" applyAlignment="1">
      <alignment/>
    </xf>
    <xf numFmtId="0" fontId="0" fillId="0" borderId="87" xfId="0" applyFill="1" applyBorder="1" applyAlignment="1">
      <alignment/>
    </xf>
    <xf numFmtId="0" fontId="6" fillId="0" borderId="88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center"/>
    </xf>
    <xf numFmtId="0" fontId="0" fillId="0" borderId="89" xfId="0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35" borderId="24" xfId="0" applyFill="1" applyBorder="1" applyAlignment="1">
      <alignment/>
    </xf>
    <xf numFmtId="0" fontId="0" fillId="35" borderId="90" xfId="0" applyFill="1" applyBorder="1" applyAlignment="1">
      <alignment/>
    </xf>
    <xf numFmtId="0" fontId="0" fillId="35" borderId="63" xfId="0" applyFill="1" applyBorder="1" applyAlignment="1">
      <alignment horizontal="right"/>
    </xf>
    <xf numFmtId="0" fontId="13" fillId="35" borderId="71" xfId="0" applyFont="1" applyFill="1" applyBorder="1" applyAlignment="1">
      <alignment wrapText="1"/>
    </xf>
    <xf numFmtId="0" fontId="0" fillId="35" borderId="91" xfId="0" applyFont="1" applyFill="1" applyBorder="1" applyAlignment="1">
      <alignment horizontal="left"/>
    </xf>
    <xf numFmtId="1" fontId="0" fillId="35" borderId="25" xfId="0" applyNumberFormat="1" applyFill="1" applyBorder="1" applyAlignment="1">
      <alignment/>
    </xf>
    <xf numFmtId="0" fontId="0" fillId="35" borderId="26" xfId="0" applyFill="1" applyBorder="1" applyAlignment="1">
      <alignment/>
    </xf>
    <xf numFmtId="1" fontId="0" fillId="35" borderId="27" xfId="0" applyNumberFormat="1" applyFill="1" applyBorder="1" applyAlignment="1">
      <alignment horizontal="right"/>
    </xf>
    <xf numFmtId="0" fontId="0" fillId="35" borderId="28" xfId="0" applyFill="1" applyBorder="1" applyAlignment="1">
      <alignment/>
    </xf>
    <xf numFmtId="1" fontId="0" fillId="35" borderId="29" xfId="0" applyNumberFormat="1" applyFill="1" applyBorder="1" applyAlignment="1">
      <alignment/>
    </xf>
    <xf numFmtId="0" fontId="0" fillId="35" borderId="30" xfId="0" applyFill="1" applyBorder="1" applyAlignment="1">
      <alignment/>
    </xf>
    <xf numFmtId="1" fontId="0" fillId="35" borderId="31" xfId="0" applyNumberFormat="1" applyFill="1" applyBorder="1" applyAlignment="1">
      <alignment/>
    </xf>
    <xf numFmtId="1" fontId="11" fillId="35" borderId="47" xfId="0" applyNumberFormat="1" applyFont="1" applyFill="1" applyBorder="1" applyAlignment="1">
      <alignment horizontal="center"/>
    </xf>
    <xf numFmtId="0" fontId="13" fillId="35" borderId="69" xfId="0" applyFont="1" applyFill="1" applyBorder="1" applyAlignment="1">
      <alignment wrapText="1"/>
    </xf>
    <xf numFmtId="0" fontId="0" fillId="35" borderId="76" xfId="0" applyFont="1" applyFill="1" applyBorder="1" applyAlignment="1">
      <alignment horizontal="left"/>
    </xf>
    <xf numFmtId="0" fontId="0" fillId="35" borderId="54" xfId="0" applyFill="1" applyBorder="1" applyAlignment="1">
      <alignment/>
    </xf>
    <xf numFmtId="0" fontId="13" fillId="35" borderId="72" xfId="0" applyFont="1" applyFill="1" applyBorder="1" applyAlignment="1">
      <alignment wrapText="1"/>
    </xf>
    <xf numFmtId="0" fontId="0" fillId="35" borderId="54" xfId="0" applyFont="1" applyFill="1" applyBorder="1" applyAlignment="1">
      <alignment horizontal="left"/>
    </xf>
    <xf numFmtId="1" fontId="0" fillId="35" borderId="64" xfId="0" applyNumberFormat="1" applyFill="1" applyBorder="1" applyAlignment="1">
      <alignment/>
    </xf>
    <xf numFmtId="1" fontId="11" fillId="35" borderId="53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6" fillId="0" borderId="57" xfId="0" applyFont="1" applyFill="1" applyBorder="1" applyAlignment="1">
      <alignment/>
    </xf>
    <xf numFmtId="0" fontId="11" fillId="33" borderId="5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5" fillId="33" borderId="93" xfId="0" applyFont="1" applyFill="1" applyBorder="1" applyAlignment="1">
      <alignment horizontal="center"/>
    </xf>
    <xf numFmtId="0" fontId="0" fillId="0" borderId="94" xfId="0" applyFill="1" applyBorder="1" applyAlignment="1">
      <alignment horizontal="right"/>
    </xf>
    <xf numFmtId="0" fontId="0" fillId="0" borderId="90" xfId="0" applyBorder="1" applyAlignment="1">
      <alignment/>
    </xf>
    <xf numFmtId="0" fontId="0" fillId="0" borderId="59" xfId="0" applyBorder="1" applyAlignment="1">
      <alignment/>
    </xf>
    <xf numFmtId="1" fontId="0" fillId="0" borderId="65" xfId="0" applyNumberFormat="1" applyFill="1" applyBorder="1" applyAlignment="1">
      <alignment/>
    </xf>
    <xf numFmtId="0" fontId="0" fillId="0" borderId="55" xfId="0" applyBorder="1" applyAlignment="1">
      <alignment/>
    </xf>
    <xf numFmtId="1" fontId="0" fillId="0" borderId="95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11" fillId="33" borderId="96" xfId="0" applyNumberFormat="1" applyFont="1" applyFill="1" applyBorder="1" applyAlignment="1">
      <alignment horizontal="center"/>
    </xf>
    <xf numFmtId="1" fontId="0" fillId="0" borderId="54" xfId="0" applyNumberFormat="1" applyFill="1" applyBorder="1" applyAlignment="1">
      <alignment/>
    </xf>
    <xf numFmtId="0" fontId="13" fillId="0" borderId="97" xfId="0" applyFont="1" applyBorder="1" applyAlignment="1">
      <alignment wrapText="1"/>
    </xf>
    <xf numFmtId="1" fontId="11" fillId="36" borderId="96" xfId="0" applyNumberFormat="1" applyFont="1" applyFill="1" applyBorder="1" applyAlignment="1">
      <alignment horizontal="center"/>
    </xf>
    <xf numFmtId="0" fontId="13" fillId="0" borderId="98" xfId="0" applyFont="1" applyBorder="1" applyAlignment="1">
      <alignment wrapText="1"/>
    </xf>
    <xf numFmtId="1" fontId="10" fillId="0" borderId="0" xfId="0" applyNumberFormat="1" applyFont="1" applyFill="1" applyAlignment="1">
      <alignment/>
    </xf>
    <xf numFmtId="0" fontId="13" fillId="0" borderId="99" xfId="0" applyFont="1" applyBorder="1" applyAlignment="1">
      <alignment wrapText="1"/>
    </xf>
    <xf numFmtId="0" fontId="0" fillId="0" borderId="100" xfId="0" applyFill="1" applyBorder="1" applyAlignment="1">
      <alignment horizontal="right"/>
    </xf>
    <xf numFmtId="0" fontId="0" fillId="0" borderId="101" xfId="0" applyFill="1" applyBorder="1" applyAlignment="1">
      <alignment horizontal="right"/>
    </xf>
    <xf numFmtId="0" fontId="13" fillId="0" borderId="2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02" xfId="0" applyFill="1" applyBorder="1" applyAlignment="1">
      <alignment horizontal="right"/>
    </xf>
    <xf numFmtId="0" fontId="0" fillId="0" borderId="103" xfId="0" applyBorder="1" applyAlignment="1">
      <alignment/>
    </xf>
    <xf numFmtId="0" fontId="0" fillId="0" borderId="71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0" fontId="13" fillId="0" borderId="65" xfId="0" applyFont="1" applyBorder="1" applyAlignment="1">
      <alignment wrapText="1"/>
    </xf>
    <xf numFmtId="0" fontId="0" fillId="0" borderId="104" xfId="0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87" xfId="0" applyBorder="1" applyAlignment="1">
      <alignment/>
    </xf>
    <xf numFmtId="0" fontId="0" fillId="0" borderId="44" xfId="0" applyBorder="1" applyAlignment="1">
      <alignment/>
    </xf>
    <xf numFmtId="1" fontId="0" fillId="0" borderId="105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34" borderId="55" xfId="0" applyFont="1" applyFill="1" applyBorder="1" applyAlignment="1">
      <alignment/>
    </xf>
    <xf numFmtId="0" fontId="13" fillId="34" borderId="69" xfId="0" applyFont="1" applyFill="1" applyBorder="1" applyAlignment="1">
      <alignment wrapText="1"/>
    </xf>
    <xf numFmtId="0" fontId="13" fillId="34" borderId="71" xfId="0" applyFont="1" applyFill="1" applyBorder="1" applyAlignment="1">
      <alignment wrapText="1"/>
    </xf>
    <xf numFmtId="0" fontId="0" fillId="34" borderId="55" xfId="0" applyFont="1" applyFill="1" applyBorder="1" applyAlignment="1">
      <alignment horizontal="left"/>
    </xf>
    <xf numFmtId="1" fontId="11" fillId="36" borderId="47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/>
    </xf>
    <xf numFmtId="0" fontId="0" fillId="34" borderId="54" xfId="0" applyFont="1" applyFill="1" applyBorder="1" applyAlignment="1">
      <alignment horizontal="left"/>
    </xf>
    <xf numFmtId="0" fontId="0" fillId="0" borderId="69" xfId="0" applyBorder="1" applyAlignment="1">
      <alignment/>
    </xf>
    <xf numFmtId="0" fontId="0" fillId="0" borderId="104" xfId="0" applyFont="1" applyFill="1" applyBorder="1" applyAlignment="1">
      <alignment horizontal="right"/>
    </xf>
    <xf numFmtId="0" fontId="0" fillId="0" borderId="32" xfId="0" applyBorder="1" applyAlignment="1">
      <alignment/>
    </xf>
    <xf numFmtId="1" fontId="0" fillId="0" borderId="58" xfId="0" applyNumberFormat="1" applyFill="1" applyBorder="1" applyAlignment="1">
      <alignment/>
    </xf>
    <xf numFmtId="0" fontId="0" fillId="0" borderId="37" xfId="0" applyBorder="1" applyAlignment="1">
      <alignment/>
    </xf>
    <xf numFmtId="1" fontId="11" fillId="33" borderId="0" xfId="0" applyNumberFormat="1" applyFont="1" applyFill="1" applyBorder="1" applyAlignment="1">
      <alignment horizontal="center"/>
    </xf>
    <xf numFmtId="0" fontId="6" fillId="0" borderId="106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11" fillId="33" borderId="49" xfId="0" applyFont="1" applyFill="1" applyBorder="1" applyAlignment="1">
      <alignment horizontal="center"/>
    </xf>
    <xf numFmtId="0" fontId="0" fillId="0" borderId="107" xfId="0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108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22" xfId="0" applyBorder="1" applyAlignment="1">
      <alignment/>
    </xf>
    <xf numFmtId="1" fontId="0" fillId="0" borderId="56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9" xfId="0" applyNumberFormat="1" applyFill="1" applyBorder="1" applyAlignment="1">
      <alignment/>
    </xf>
    <xf numFmtId="1" fontId="11" fillId="33" borderId="110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11" xfId="0" applyBorder="1" applyAlignment="1">
      <alignment/>
    </xf>
    <xf numFmtId="1" fontId="0" fillId="0" borderId="55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Border="1" applyAlignment="1">
      <alignment/>
    </xf>
    <xf numFmtId="0" fontId="0" fillId="0" borderId="112" xfId="0" applyBorder="1" applyAlignment="1">
      <alignment/>
    </xf>
    <xf numFmtId="0" fontId="0" fillId="35" borderId="89" xfId="0" applyFill="1" applyBorder="1" applyAlignment="1">
      <alignment horizontal="right"/>
    </xf>
    <xf numFmtId="0" fontId="0" fillId="35" borderId="55" xfId="0" applyFont="1" applyFill="1" applyBorder="1" applyAlignment="1">
      <alignment/>
    </xf>
    <xf numFmtId="1" fontId="0" fillId="35" borderId="52" xfId="0" applyNumberFormat="1" applyFill="1" applyBorder="1" applyAlignment="1">
      <alignment/>
    </xf>
    <xf numFmtId="0" fontId="0" fillId="35" borderId="59" xfId="0" applyFill="1" applyBorder="1" applyAlignment="1">
      <alignment/>
    </xf>
    <xf numFmtId="1" fontId="0" fillId="35" borderId="65" xfId="0" applyNumberFormat="1" applyFill="1" applyBorder="1" applyAlignment="1">
      <alignment/>
    </xf>
    <xf numFmtId="0" fontId="0" fillId="35" borderId="55" xfId="0" applyFill="1" applyBorder="1" applyAlignment="1">
      <alignment/>
    </xf>
    <xf numFmtId="1" fontId="0" fillId="35" borderId="51" xfId="0" applyNumberFormat="1" applyFill="1" applyBorder="1" applyAlignment="1">
      <alignment/>
    </xf>
    <xf numFmtId="0" fontId="0" fillId="35" borderId="113" xfId="0" applyFill="1" applyBorder="1" applyAlignment="1">
      <alignment/>
    </xf>
    <xf numFmtId="1" fontId="0" fillId="35" borderId="27" xfId="0" applyNumberFormat="1" applyFill="1" applyBorder="1" applyAlignment="1">
      <alignment/>
    </xf>
    <xf numFmtId="0" fontId="0" fillId="35" borderId="102" xfId="0" applyFill="1" applyBorder="1" applyAlignment="1">
      <alignment horizontal="right"/>
    </xf>
    <xf numFmtId="0" fontId="13" fillId="35" borderId="114" xfId="0" applyFont="1" applyFill="1" applyBorder="1" applyAlignment="1">
      <alignment wrapText="1"/>
    </xf>
    <xf numFmtId="0" fontId="0" fillId="0" borderId="54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wrapText="1"/>
    </xf>
    <xf numFmtId="0" fontId="0" fillId="0" borderId="78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8" borderId="69" xfId="0" applyFont="1" applyFill="1" applyBorder="1" applyAlignment="1">
      <alignment wrapText="1"/>
    </xf>
    <xf numFmtId="0" fontId="13" fillId="8" borderId="71" xfId="0" applyFont="1" applyFill="1" applyBorder="1" applyAlignment="1">
      <alignment wrapText="1"/>
    </xf>
    <xf numFmtId="0" fontId="13" fillId="8" borderId="85" xfId="0" applyFont="1" applyFill="1" applyBorder="1" applyAlignment="1">
      <alignment wrapText="1"/>
    </xf>
    <xf numFmtId="0" fontId="13" fillId="8" borderId="72" xfId="0" applyFont="1" applyFill="1" applyBorder="1" applyAlignment="1">
      <alignment wrapText="1"/>
    </xf>
    <xf numFmtId="0" fontId="13" fillId="8" borderId="115" xfId="0" applyFont="1" applyFill="1" applyBorder="1" applyAlignment="1">
      <alignment wrapText="1"/>
    </xf>
    <xf numFmtId="0" fontId="13" fillId="8" borderId="98" xfId="0" applyFont="1" applyFill="1" applyBorder="1" applyAlignment="1">
      <alignment wrapText="1"/>
    </xf>
    <xf numFmtId="0" fontId="13" fillId="8" borderId="112" xfId="0" applyFont="1" applyFill="1" applyBorder="1" applyAlignment="1">
      <alignment wrapText="1"/>
    </xf>
    <xf numFmtId="0" fontId="13" fillId="8" borderId="27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2" fillId="0" borderId="74" xfId="0" applyFont="1" applyBorder="1" applyAlignment="1">
      <alignment/>
    </xf>
    <xf numFmtId="0" fontId="12" fillId="0" borderId="4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wrapText="1"/>
    </xf>
    <xf numFmtId="0" fontId="0" fillId="0" borderId="68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K137" sqref="K137"/>
    </sheetView>
  </sheetViews>
  <sheetFormatPr defaultColWidth="9.140625" defaultRowHeight="12.75"/>
  <cols>
    <col min="1" max="1" width="4.421875" style="0" customWidth="1"/>
    <col min="2" max="2" width="18.8515625" style="0" customWidth="1"/>
    <col min="3" max="3" width="17.28125" style="0" customWidth="1"/>
    <col min="4" max="4" width="7.00390625" style="0" customWidth="1"/>
    <col min="5" max="5" width="6.28125" style="0" customWidth="1"/>
    <col min="6" max="6" width="7.8515625" style="0" customWidth="1"/>
    <col min="7" max="7" width="6.00390625" style="65" customWidth="1"/>
    <col min="8" max="8" width="8.28125" style="0" customWidth="1"/>
    <col min="9" max="9" width="8.00390625" style="0" customWidth="1"/>
    <col min="10" max="10" width="6.57421875" style="0" customWidth="1"/>
    <col min="11" max="11" width="5.57421875" style="0" customWidth="1"/>
    <col min="12" max="12" width="10.57421875" style="0" customWidth="1"/>
  </cols>
  <sheetData>
    <row r="1" spans="1:16" ht="16.5" customHeight="1">
      <c r="A1" s="1" t="s">
        <v>0</v>
      </c>
      <c r="B1" s="278" t="s">
        <v>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80"/>
      <c r="N1" s="80"/>
      <c r="O1" s="80"/>
      <c r="P1" s="80"/>
    </row>
    <row r="2" spans="1:12" s="80" customFormat="1" ht="16.5" customHeight="1">
      <c r="A2" s="1"/>
      <c r="B2" s="96" t="s">
        <v>2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6" ht="12.75" customHeight="1" thickBot="1">
      <c r="A3" s="1"/>
      <c r="B3" s="242"/>
      <c r="C3" s="242"/>
      <c r="D3" s="242"/>
      <c r="E3" s="242"/>
      <c r="F3" s="242"/>
      <c r="G3" s="84"/>
      <c r="H3" s="242"/>
      <c r="I3" s="242"/>
      <c r="J3" s="2"/>
      <c r="K3" s="242"/>
      <c r="L3" s="242"/>
      <c r="M3" s="80"/>
      <c r="N3" s="80"/>
      <c r="O3" s="80"/>
      <c r="P3" s="80"/>
    </row>
    <row r="4" spans="1:16" ht="13.5" thickBot="1">
      <c r="A4" s="263" t="s">
        <v>3</v>
      </c>
      <c r="B4" s="264"/>
      <c r="C4" s="264"/>
      <c r="D4" s="39" t="s">
        <v>4</v>
      </c>
      <c r="E4" s="40"/>
      <c r="F4" s="41" t="s">
        <v>5</v>
      </c>
      <c r="G4" s="63"/>
      <c r="H4" s="42" t="s">
        <v>6</v>
      </c>
      <c r="I4" s="42"/>
      <c r="J4" s="43" t="s">
        <v>7</v>
      </c>
      <c r="K4" s="44"/>
      <c r="L4" s="51" t="s">
        <v>8</v>
      </c>
      <c r="M4" s="80"/>
      <c r="N4" s="80"/>
      <c r="O4" s="80"/>
      <c r="P4" s="80"/>
    </row>
    <row r="5" spans="1:16" ht="13.5" thickBot="1">
      <c r="A5" s="97" t="s">
        <v>9</v>
      </c>
      <c r="B5" s="124" t="s">
        <v>10</v>
      </c>
      <c r="C5" s="10" t="s">
        <v>11</v>
      </c>
      <c r="D5" s="11" t="s">
        <v>12</v>
      </c>
      <c r="E5" s="12" t="s">
        <v>13</v>
      </c>
      <c r="F5" s="13" t="s">
        <v>12</v>
      </c>
      <c r="G5" s="14" t="s">
        <v>13</v>
      </c>
      <c r="H5" s="15" t="s">
        <v>12</v>
      </c>
      <c r="I5" s="16" t="s">
        <v>13</v>
      </c>
      <c r="J5" s="17" t="s">
        <v>12</v>
      </c>
      <c r="K5" s="18" t="s">
        <v>13</v>
      </c>
      <c r="L5" s="47" t="s">
        <v>13</v>
      </c>
      <c r="M5" s="80"/>
      <c r="N5" s="80"/>
      <c r="O5" s="80"/>
      <c r="P5" s="80"/>
    </row>
    <row r="6" spans="1:16" ht="15">
      <c r="A6" s="126" t="s">
        <v>14</v>
      </c>
      <c r="B6" s="89" t="s">
        <v>15</v>
      </c>
      <c r="C6" s="56" t="s">
        <v>16</v>
      </c>
      <c r="D6" s="128">
        <v>8.56</v>
      </c>
      <c r="E6" s="24">
        <f aca="true" t="shared" si="0" ref="E6:E14">IF(D6&lt;6.8,D6*-10+125,D6*-5+91)</f>
        <v>48.199999999999996</v>
      </c>
      <c r="F6" s="25">
        <v>13.37</v>
      </c>
      <c r="G6" s="61">
        <f aca="true" t="shared" si="1" ref="G6:G14">IF(F6&lt;14.7,F6*-10+188,F6*-5+114)</f>
        <v>54.30000000000001</v>
      </c>
      <c r="H6" s="27">
        <v>4.05</v>
      </c>
      <c r="I6" s="28">
        <f aca="true" t="shared" si="2" ref="I6:I14">H6*10</f>
        <v>40.5</v>
      </c>
      <c r="J6" s="29">
        <v>168</v>
      </c>
      <c r="K6" s="30">
        <f aca="true" t="shared" si="3" ref="K6:K14">0.5*J6-41.5</f>
        <v>42.5</v>
      </c>
      <c r="L6" s="49">
        <f aca="true" t="shared" si="4" ref="L6:L14">E6+G6+I6+K6</f>
        <v>185.5</v>
      </c>
      <c r="M6" s="80"/>
      <c r="N6" s="80"/>
      <c r="O6" s="80"/>
      <c r="P6" s="80"/>
    </row>
    <row r="7" spans="1:16" ht="15">
      <c r="A7" s="74" t="s">
        <v>17</v>
      </c>
      <c r="B7" s="89" t="s">
        <v>18</v>
      </c>
      <c r="C7" s="58" t="s">
        <v>19</v>
      </c>
      <c r="D7" s="129">
        <v>11.56</v>
      </c>
      <c r="E7" s="54">
        <f t="shared" si="0"/>
        <v>33.199999999999996</v>
      </c>
      <c r="F7" s="66">
        <v>11.96</v>
      </c>
      <c r="G7" s="77">
        <f t="shared" si="1"/>
        <v>68.39999999999999</v>
      </c>
      <c r="H7" s="114">
        <v>4.55</v>
      </c>
      <c r="I7" s="115">
        <f t="shared" si="2"/>
        <v>45.5</v>
      </c>
      <c r="J7" s="116">
        <v>161</v>
      </c>
      <c r="K7" s="53">
        <f t="shared" si="3"/>
        <v>39</v>
      </c>
      <c r="L7" s="55">
        <f t="shared" si="4"/>
        <v>186.1</v>
      </c>
      <c r="M7" s="80"/>
      <c r="N7" s="80"/>
      <c r="O7" s="80"/>
      <c r="P7" s="242"/>
    </row>
    <row r="8" spans="1:16" ht="15">
      <c r="A8" s="130" t="s">
        <v>20</v>
      </c>
      <c r="B8" s="131" t="s">
        <v>21</v>
      </c>
      <c r="C8" s="132" t="s">
        <v>22</v>
      </c>
      <c r="D8" s="128">
        <v>6.75</v>
      </c>
      <c r="E8" s="133">
        <f t="shared" si="0"/>
        <v>57.5</v>
      </c>
      <c r="F8" s="134">
        <v>13.69</v>
      </c>
      <c r="G8" s="135">
        <f t="shared" si="1"/>
        <v>51.099999999999994</v>
      </c>
      <c r="H8" s="136">
        <v>3.15</v>
      </c>
      <c r="I8" s="137">
        <f t="shared" si="2"/>
        <v>31.5</v>
      </c>
      <c r="J8" s="138">
        <v>158</v>
      </c>
      <c r="K8" s="139">
        <f t="shared" si="3"/>
        <v>37.5</v>
      </c>
      <c r="L8" s="140">
        <f t="shared" si="4"/>
        <v>177.6</v>
      </c>
      <c r="M8" s="80"/>
      <c r="N8" s="242"/>
      <c r="O8" s="80"/>
      <c r="P8" s="80"/>
    </row>
    <row r="9" spans="1:16" ht="15">
      <c r="A9" s="74" t="s">
        <v>23</v>
      </c>
      <c r="B9" s="90" t="s">
        <v>24</v>
      </c>
      <c r="C9" s="104" t="s">
        <v>16</v>
      </c>
      <c r="D9" s="23">
        <v>7.44</v>
      </c>
      <c r="E9" s="24">
        <f t="shared" si="0"/>
        <v>53.8</v>
      </c>
      <c r="F9" s="25">
        <v>12.97</v>
      </c>
      <c r="G9" s="61">
        <f t="shared" si="1"/>
        <v>58.29999999999998</v>
      </c>
      <c r="H9" s="27">
        <v>3.35</v>
      </c>
      <c r="I9" s="28">
        <f t="shared" si="2"/>
        <v>33.5</v>
      </c>
      <c r="J9" s="29">
        <v>144</v>
      </c>
      <c r="K9" s="30">
        <f t="shared" si="3"/>
        <v>30.5</v>
      </c>
      <c r="L9" s="49">
        <f t="shared" si="4"/>
        <v>176.09999999999997</v>
      </c>
      <c r="M9" s="80"/>
      <c r="N9" s="80"/>
      <c r="O9" s="80"/>
      <c r="P9" s="80"/>
    </row>
    <row r="10" spans="1:14" s="3" customFormat="1" ht="15">
      <c r="A10" s="74" t="s">
        <v>25</v>
      </c>
      <c r="B10" s="246" t="s">
        <v>26</v>
      </c>
      <c r="C10" s="102" t="s">
        <v>27</v>
      </c>
      <c r="D10" s="23">
        <v>10.72</v>
      </c>
      <c r="E10" s="24">
        <f t="shared" si="0"/>
        <v>37.4</v>
      </c>
      <c r="F10" s="25">
        <v>11.96</v>
      </c>
      <c r="G10" s="61">
        <f t="shared" si="1"/>
        <v>68.39999999999999</v>
      </c>
      <c r="H10" s="27">
        <v>3.3</v>
      </c>
      <c r="I10" s="28">
        <f t="shared" si="2"/>
        <v>33</v>
      </c>
      <c r="J10" s="29">
        <v>147</v>
      </c>
      <c r="K10" s="30">
        <f t="shared" si="3"/>
        <v>32</v>
      </c>
      <c r="L10" s="49">
        <f t="shared" si="4"/>
        <v>170.79999999999998</v>
      </c>
      <c r="N10" s="5"/>
    </row>
    <row r="11" spans="1:16" ht="15">
      <c r="A11" s="74" t="s">
        <v>28</v>
      </c>
      <c r="B11" s="91" t="s">
        <v>29</v>
      </c>
      <c r="C11" s="113" t="s">
        <v>16</v>
      </c>
      <c r="D11" s="23">
        <v>10</v>
      </c>
      <c r="E11" s="24">
        <f t="shared" si="0"/>
        <v>41</v>
      </c>
      <c r="F11" s="25">
        <v>15.12</v>
      </c>
      <c r="G11" s="61">
        <f t="shared" si="1"/>
        <v>38.400000000000006</v>
      </c>
      <c r="H11" s="27">
        <v>3.1</v>
      </c>
      <c r="I11" s="28">
        <f t="shared" si="2"/>
        <v>31</v>
      </c>
      <c r="J11" s="29">
        <v>153</v>
      </c>
      <c r="K11" s="30">
        <f t="shared" si="3"/>
        <v>35</v>
      </c>
      <c r="L11" s="49">
        <f t="shared" si="4"/>
        <v>145.4</v>
      </c>
      <c r="M11" s="80"/>
      <c r="N11" s="80"/>
      <c r="O11" s="80"/>
      <c r="P11" s="242"/>
    </row>
    <row r="12" spans="1:16" ht="15">
      <c r="A12" s="74" t="s">
        <v>30</v>
      </c>
      <c r="B12" s="90" t="s">
        <v>31</v>
      </c>
      <c r="C12" s="56" t="s">
        <v>19</v>
      </c>
      <c r="D12" s="23">
        <v>18.2</v>
      </c>
      <c r="E12" s="24">
        <f t="shared" si="0"/>
        <v>0</v>
      </c>
      <c r="F12" s="25">
        <v>11.7</v>
      </c>
      <c r="G12" s="61">
        <f t="shared" si="1"/>
        <v>71</v>
      </c>
      <c r="H12" s="27">
        <v>3.6</v>
      </c>
      <c r="I12" s="28">
        <f t="shared" si="2"/>
        <v>36</v>
      </c>
      <c r="J12" s="29">
        <v>157</v>
      </c>
      <c r="K12" s="30">
        <f t="shared" si="3"/>
        <v>37</v>
      </c>
      <c r="L12" s="49">
        <f t="shared" si="4"/>
        <v>144</v>
      </c>
      <c r="M12" s="80"/>
      <c r="N12" s="80"/>
      <c r="O12" s="80"/>
      <c r="P12" s="80"/>
    </row>
    <row r="13" spans="1:16" ht="15">
      <c r="A13" s="74" t="s">
        <v>32</v>
      </c>
      <c r="B13" s="247" t="s">
        <v>33</v>
      </c>
      <c r="C13" s="112" t="s">
        <v>27</v>
      </c>
      <c r="D13" s="23">
        <v>18.2</v>
      </c>
      <c r="E13" s="24">
        <f t="shared" si="0"/>
        <v>0</v>
      </c>
      <c r="F13" s="25">
        <v>13.12</v>
      </c>
      <c r="G13" s="61">
        <f t="shared" si="1"/>
        <v>56.80000000000001</v>
      </c>
      <c r="H13" s="27">
        <v>4</v>
      </c>
      <c r="I13" s="28">
        <f t="shared" si="2"/>
        <v>40</v>
      </c>
      <c r="J13" s="29">
        <v>168</v>
      </c>
      <c r="K13" s="30">
        <f t="shared" si="3"/>
        <v>42.5</v>
      </c>
      <c r="L13" s="49">
        <f t="shared" si="4"/>
        <v>139.3</v>
      </c>
      <c r="M13" s="80"/>
      <c r="N13" s="80"/>
      <c r="O13" s="80"/>
      <c r="P13" s="80"/>
    </row>
    <row r="14" spans="1:16" ht="15.75" thickBot="1">
      <c r="A14" s="117" t="s">
        <v>34</v>
      </c>
      <c r="B14" s="248" t="s">
        <v>35</v>
      </c>
      <c r="C14" s="119" t="s">
        <v>27</v>
      </c>
      <c r="D14" s="31">
        <v>18.2</v>
      </c>
      <c r="E14" s="45">
        <f t="shared" si="0"/>
        <v>0</v>
      </c>
      <c r="F14" s="46">
        <v>13.38</v>
      </c>
      <c r="G14" s="64">
        <f t="shared" si="1"/>
        <v>54.19999999999999</v>
      </c>
      <c r="H14" s="32">
        <v>3.85</v>
      </c>
      <c r="I14" s="33">
        <f t="shared" si="2"/>
        <v>38.5</v>
      </c>
      <c r="J14" s="34">
        <v>153</v>
      </c>
      <c r="K14" s="35">
        <f t="shared" si="3"/>
        <v>35</v>
      </c>
      <c r="L14" s="50">
        <f t="shared" si="4"/>
        <v>127.69999999999999</v>
      </c>
      <c r="M14" s="80"/>
      <c r="N14" s="80"/>
      <c r="O14" s="80"/>
      <c r="P14" s="80"/>
    </row>
    <row r="15" spans="1:16" ht="12" customHeight="1" thickBot="1">
      <c r="A15" s="4"/>
      <c r="B15" s="3"/>
      <c r="C15" s="3"/>
      <c r="D15" s="3"/>
      <c r="E15" s="8"/>
      <c r="F15" s="3"/>
      <c r="G15" s="62"/>
      <c r="H15" s="3"/>
      <c r="I15" s="7"/>
      <c r="J15" s="3"/>
      <c r="K15" s="7"/>
      <c r="L15" s="87"/>
      <c r="M15" s="80"/>
      <c r="N15" s="80"/>
      <c r="O15" s="80"/>
      <c r="P15" s="80"/>
    </row>
    <row r="16" spans="1:16" ht="13.5" thickBot="1">
      <c r="A16" s="263" t="s">
        <v>36</v>
      </c>
      <c r="B16" s="264"/>
      <c r="C16" s="264"/>
      <c r="D16" s="39" t="s">
        <v>4</v>
      </c>
      <c r="E16" s="40"/>
      <c r="F16" s="41" t="s">
        <v>5</v>
      </c>
      <c r="G16" s="63"/>
      <c r="H16" s="42" t="s">
        <v>6</v>
      </c>
      <c r="I16" s="42"/>
      <c r="J16" s="43" t="s">
        <v>7</v>
      </c>
      <c r="K16" s="44"/>
      <c r="L16" s="51" t="s">
        <v>8</v>
      </c>
      <c r="M16" s="80"/>
      <c r="N16" s="80"/>
      <c r="O16" s="242"/>
      <c r="P16" s="80"/>
    </row>
    <row r="17" spans="1:15" s="80" customFormat="1" ht="13.5" thickBot="1">
      <c r="A17" s="73" t="s">
        <v>9</v>
      </c>
      <c r="B17" s="98" t="s">
        <v>10</v>
      </c>
      <c r="C17" s="10" t="s">
        <v>11</v>
      </c>
      <c r="D17" s="11" t="s">
        <v>12</v>
      </c>
      <c r="E17" s="12" t="s">
        <v>13</v>
      </c>
      <c r="F17" s="13" t="s">
        <v>12</v>
      </c>
      <c r="G17" s="14" t="s">
        <v>13</v>
      </c>
      <c r="H17" s="15" t="s">
        <v>12</v>
      </c>
      <c r="I17" s="16" t="s">
        <v>13</v>
      </c>
      <c r="J17" s="17" t="s">
        <v>12</v>
      </c>
      <c r="K17" s="18" t="s">
        <v>13</v>
      </c>
      <c r="L17" s="47" t="s">
        <v>13</v>
      </c>
      <c r="O17" s="242"/>
    </row>
    <row r="18" spans="1:16" ht="15">
      <c r="A18" s="126" t="s">
        <v>14</v>
      </c>
      <c r="B18" s="99" t="s">
        <v>37</v>
      </c>
      <c r="C18" s="103" t="s">
        <v>19</v>
      </c>
      <c r="D18" s="19">
        <v>5.43</v>
      </c>
      <c r="E18" s="20">
        <f aca="true" t="shared" si="5" ref="E18:E24">IF(D18&lt;6.8,D18*-10+125,D18*-5+91)</f>
        <v>70.7</v>
      </c>
      <c r="F18" s="21">
        <v>10.9</v>
      </c>
      <c r="G18" s="60">
        <f aca="true" t="shared" si="6" ref="G18:G24">IF(F18&lt;14.7,F18*-10+188,F18*-5+114)</f>
        <v>79</v>
      </c>
      <c r="H18" s="9">
        <v>5.35</v>
      </c>
      <c r="I18" s="20">
        <f aca="true" t="shared" si="7" ref="I18:I24">H18*10</f>
        <v>53.5</v>
      </c>
      <c r="J18" s="21">
        <v>213</v>
      </c>
      <c r="K18" s="22">
        <f aca="true" t="shared" si="8" ref="K18:K24">0.5*J18-41.5</f>
        <v>65</v>
      </c>
      <c r="L18" s="48">
        <f aca="true" t="shared" si="9" ref="L18:L24">E18+G18+I18+K18</f>
        <v>268.2</v>
      </c>
      <c r="M18" s="80"/>
      <c r="N18" s="80"/>
      <c r="O18" s="80"/>
      <c r="P18" s="80"/>
    </row>
    <row r="19" spans="1:16" ht="15">
      <c r="A19" s="130" t="s">
        <v>17</v>
      </c>
      <c r="B19" s="141" t="s">
        <v>38</v>
      </c>
      <c r="C19" s="142" t="s">
        <v>39</v>
      </c>
      <c r="D19" s="128">
        <v>6.94</v>
      </c>
      <c r="E19" s="133">
        <f t="shared" si="5"/>
        <v>56.3</v>
      </c>
      <c r="F19" s="134">
        <v>12.06</v>
      </c>
      <c r="G19" s="135">
        <f t="shared" si="6"/>
        <v>67.39999999999999</v>
      </c>
      <c r="H19" s="143">
        <v>5.55</v>
      </c>
      <c r="I19" s="133">
        <f t="shared" si="7"/>
        <v>55.5</v>
      </c>
      <c r="J19" s="134">
        <v>201</v>
      </c>
      <c r="K19" s="139">
        <f t="shared" si="8"/>
        <v>59</v>
      </c>
      <c r="L19" s="140">
        <f t="shared" si="9"/>
        <v>238.2</v>
      </c>
      <c r="M19" s="80"/>
      <c r="N19" s="242"/>
      <c r="O19" s="80"/>
      <c r="P19" s="80"/>
    </row>
    <row r="20" spans="1:16" ht="15">
      <c r="A20" s="130" t="s">
        <v>20</v>
      </c>
      <c r="B20" s="144" t="s">
        <v>40</v>
      </c>
      <c r="C20" s="132" t="s">
        <v>39</v>
      </c>
      <c r="D20" s="128">
        <v>7.75</v>
      </c>
      <c r="E20" s="133">
        <f t="shared" si="5"/>
        <v>52.25</v>
      </c>
      <c r="F20" s="134">
        <v>12.22</v>
      </c>
      <c r="G20" s="135">
        <f t="shared" si="6"/>
        <v>65.8</v>
      </c>
      <c r="H20" s="143">
        <v>5.45</v>
      </c>
      <c r="I20" s="133">
        <f t="shared" si="7"/>
        <v>54.5</v>
      </c>
      <c r="J20" s="134">
        <v>196</v>
      </c>
      <c r="K20" s="139">
        <f t="shared" si="8"/>
        <v>56.5</v>
      </c>
      <c r="L20" s="140">
        <f t="shared" si="9"/>
        <v>229.05</v>
      </c>
      <c r="M20" s="80"/>
      <c r="N20" s="80"/>
      <c r="O20" s="242"/>
      <c r="P20" s="80"/>
    </row>
    <row r="21" spans="1:12" s="3" customFormat="1" ht="15">
      <c r="A21" s="74" t="s">
        <v>23</v>
      </c>
      <c r="B21" s="90" t="s">
        <v>41</v>
      </c>
      <c r="C21" s="100" t="s">
        <v>16</v>
      </c>
      <c r="D21" s="23">
        <v>6.87</v>
      </c>
      <c r="E21" s="24">
        <f t="shared" si="5"/>
        <v>56.65</v>
      </c>
      <c r="F21" s="110">
        <v>11.66</v>
      </c>
      <c r="G21" s="61">
        <f t="shared" si="6"/>
        <v>71.4</v>
      </c>
      <c r="H21" s="81">
        <v>4.2</v>
      </c>
      <c r="I21" s="24">
        <f t="shared" si="7"/>
        <v>42</v>
      </c>
      <c r="J21" s="25">
        <v>191</v>
      </c>
      <c r="K21" s="30">
        <f t="shared" si="8"/>
        <v>54</v>
      </c>
      <c r="L21" s="49">
        <f t="shared" si="9"/>
        <v>224.05</v>
      </c>
    </row>
    <row r="22" spans="1:16" ht="15">
      <c r="A22" s="74" t="s">
        <v>25</v>
      </c>
      <c r="B22" s="90" t="s">
        <v>42</v>
      </c>
      <c r="C22" s="56" t="s">
        <v>16</v>
      </c>
      <c r="D22" s="23">
        <v>6.34</v>
      </c>
      <c r="E22" s="24">
        <f t="shared" si="5"/>
        <v>61.6</v>
      </c>
      <c r="F22" s="25">
        <v>11.21</v>
      </c>
      <c r="G22" s="61">
        <f t="shared" si="6"/>
        <v>75.89999999999999</v>
      </c>
      <c r="H22" s="81">
        <v>4</v>
      </c>
      <c r="I22" s="24">
        <f t="shared" si="7"/>
        <v>40</v>
      </c>
      <c r="J22" s="25">
        <v>167</v>
      </c>
      <c r="K22" s="30">
        <f t="shared" si="8"/>
        <v>42</v>
      </c>
      <c r="L22" s="49">
        <f t="shared" si="9"/>
        <v>219.5</v>
      </c>
      <c r="M22" s="80"/>
      <c r="N22" s="80"/>
      <c r="O22" s="111"/>
      <c r="P22" s="80"/>
    </row>
    <row r="23" spans="1:16" ht="15">
      <c r="A23" s="74" t="s">
        <v>28</v>
      </c>
      <c r="B23" s="247" t="s">
        <v>43</v>
      </c>
      <c r="C23" s="112" t="s">
        <v>27</v>
      </c>
      <c r="D23" s="23">
        <v>15.78</v>
      </c>
      <c r="E23" s="24">
        <f t="shared" si="5"/>
        <v>12.100000000000009</v>
      </c>
      <c r="F23" s="25">
        <v>11.4</v>
      </c>
      <c r="G23" s="61">
        <f t="shared" si="6"/>
        <v>74</v>
      </c>
      <c r="H23" s="81">
        <v>5.25</v>
      </c>
      <c r="I23" s="24">
        <f t="shared" si="7"/>
        <v>52.5</v>
      </c>
      <c r="J23" s="25">
        <v>196</v>
      </c>
      <c r="K23" s="30">
        <f t="shared" si="8"/>
        <v>56.5</v>
      </c>
      <c r="L23" s="49">
        <f t="shared" si="9"/>
        <v>195.10000000000002</v>
      </c>
      <c r="M23" s="80"/>
      <c r="N23" s="80"/>
      <c r="O23" s="80"/>
      <c r="P23" s="80"/>
    </row>
    <row r="24" spans="1:16" ht="15.75" thickBot="1">
      <c r="A24" s="117" t="s">
        <v>30</v>
      </c>
      <c r="B24" s="121" t="s">
        <v>44</v>
      </c>
      <c r="C24" s="57" t="s">
        <v>16</v>
      </c>
      <c r="D24" s="31">
        <v>7.25</v>
      </c>
      <c r="E24" s="45">
        <f t="shared" si="5"/>
        <v>54.75</v>
      </c>
      <c r="F24" s="122">
        <v>13.85</v>
      </c>
      <c r="G24" s="64">
        <f t="shared" si="6"/>
        <v>49.5</v>
      </c>
      <c r="H24" s="36">
        <v>3.35</v>
      </c>
      <c r="I24" s="45">
        <f t="shared" si="7"/>
        <v>33.5</v>
      </c>
      <c r="J24" s="46">
        <v>182</v>
      </c>
      <c r="K24" s="35">
        <f t="shared" si="8"/>
        <v>49.5</v>
      </c>
      <c r="L24" s="50">
        <f t="shared" si="9"/>
        <v>187.25</v>
      </c>
      <c r="M24" s="80"/>
      <c r="N24" s="80"/>
      <c r="O24" s="80"/>
      <c r="P24" s="80"/>
    </row>
    <row r="25" spans="1:12" s="80" customFormat="1" ht="12.75">
      <c r="A25" s="6"/>
      <c r="B25" s="85"/>
      <c r="C25" s="85"/>
      <c r="D25" s="5"/>
      <c r="E25" s="8"/>
      <c r="F25" s="5"/>
      <c r="G25" s="62"/>
      <c r="H25" s="5"/>
      <c r="I25" s="8"/>
      <c r="J25" s="5"/>
      <c r="K25" s="8"/>
      <c r="L25" s="125"/>
    </row>
    <row r="26" spans="1:16" ht="14.25" customHeight="1" thickBot="1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80"/>
      <c r="N26" s="80"/>
      <c r="O26" s="80"/>
      <c r="P26" s="80"/>
    </row>
    <row r="27" spans="1:16" ht="15" customHeight="1" thickBot="1">
      <c r="A27" s="263" t="s">
        <v>45</v>
      </c>
      <c r="B27" s="264"/>
      <c r="C27" s="264"/>
      <c r="D27" s="39" t="s">
        <v>4</v>
      </c>
      <c r="E27" s="40"/>
      <c r="F27" s="41" t="s">
        <v>5</v>
      </c>
      <c r="G27" s="63"/>
      <c r="H27" s="42" t="s">
        <v>6</v>
      </c>
      <c r="I27" s="42"/>
      <c r="J27" s="43" t="s">
        <v>7</v>
      </c>
      <c r="K27" s="44"/>
      <c r="L27" s="51" t="s">
        <v>8</v>
      </c>
      <c r="M27" s="80"/>
      <c r="N27" s="80"/>
      <c r="O27" s="80"/>
      <c r="P27" s="80"/>
    </row>
    <row r="28" spans="1:16" ht="13.5" thickBot="1">
      <c r="A28" s="37" t="s">
        <v>9</v>
      </c>
      <c r="B28" s="40" t="s">
        <v>10</v>
      </c>
      <c r="C28" s="10" t="s">
        <v>46</v>
      </c>
      <c r="D28" s="11" t="s">
        <v>12</v>
      </c>
      <c r="E28" s="12" t="s">
        <v>13</v>
      </c>
      <c r="F28" s="13" t="s">
        <v>12</v>
      </c>
      <c r="G28" s="14" t="s">
        <v>13</v>
      </c>
      <c r="H28" s="38" t="s">
        <v>12</v>
      </c>
      <c r="I28" s="16" t="s">
        <v>13</v>
      </c>
      <c r="J28" s="17" t="s">
        <v>12</v>
      </c>
      <c r="K28" s="18" t="s">
        <v>13</v>
      </c>
      <c r="L28" s="47" t="s">
        <v>13</v>
      </c>
      <c r="M28" s="80"/>
      <c r="N28" s="80"/>
      <c r="O28" s="80"/>
      <c r="P28" s="80"/>
    </row>
    <row r="29" spans="1:16" ht="15">
      <c r="A29" s="127" t="s">
        <v>14</v>
      </c>
      <c r="B29" s="91" t="s">
        <v>47</v>
      </c>
      <c r="C29" s="56" t="s">
        <v>16</v>
      </c>
      <c r="D29" s="19">
        <v>3.75</v>
      </c>
      <c r="E29" s="20">
        <f aca="true" t="shared" si="10" ref="E29:E39">IF(D29&lt;6.8,D29*-10+125,D29*-5+91)</f>
        <v>87.5</v>
      </c>
      <c r="F29" s="21">
        <v>10.37</v>
      </c>
      <c r="G29" s="60">
        <f aca="true" t="shared" si="11" ref="G29:G39">IF(F29&lt;14.7,F29*-10+188,F29*-5+114)</f>
        <v>84.30000000000001</v>
      </c>
      <c r="H29" s="9">
        <v>5.6</v>
      </c>
      <c r="I29" s="20">
        <f aca="true" t="shared" si="12" ref="I29:I39">H29*10</f>
        <v>56</v>
      </c>
      <c r="J29" s="21">
        <v>221</v>
      </c>
      <c r="K29" s="22">
        <f aca="true" t="shared" si="13" ref="K29:K39">0.5*J29-41.5</f>
        <v>69</v>
      </c>
      <c r="L29" s="48">
        <f aca="true" t="shared" si="14" ref="L29:L39">E29+G29+I29+K29</f>
        <v>296.8</v>
      </c>
      <c r="M29" s="80"/>
      <c r="N29" s="80"/>
      <c r="O29" s="80"/>
      <c r="P29" s="80"/>
    </row>
    <row r="30" spans="1:16" ht="15">
      <c r="A30" s="74" t="s">
        <v>17</v>
      </c>
      <c r="B30" s="88" t="s">
        <v>48</v>
      </c>
      <c r="C30" s="56" t="s">
        <v>19</v>
      </c>
      <c r="D30" s="23">
        <v>3.53</v>
      </c>
      <c r="E30" s="24">
        <f t="shared" si="10"/>
        <v>89.7</v>
      </c>
      <c r="F30" s="25">
        <v>10.49</v>
      </c>
      <c r="G30" s="61">
        <f t="shared" si="11"/>
        <v>83.1</v>
      </c>
      <c r="H30" s="81">
        <v>5.05</v>
      </c>
      <c r="I30" s="24">
        <f t="shared" si="12"/>
        <v>50.5</v>
      </c>
      <c r="J30" s="25">
        <v>226</v>
      </c>
      <c r="K30" s="30">
        <f t="shared" si="13"/>
        <v>71.5</v>
      </c>
      <c r="L30" s="49">
        <f t="shared" si="14"/>
        <v>294.8</v>
      </c>
      <c r="M30" s="80"/>
      <c r="N30" s="80"/>
      <c r="O30" s="80"/>
      <c r="P30" s="242"/>
    </row>
    <row r="31" spans="1:16" ht="15">
      <c r="A31" s="76" t="s">
        <v>20</v>
      </c>
      <c r="B31" s="91" t="s">
        <v>49</v>
      </c>
      <c r="C31" s="103" t="s">
        <v>19</v>
      </c>
      <c r="D31" s="23">
        <v>4.08</v>
      </c>
      <c r="E31" s="24">
        <f t="shared" si="10"/>
        <v>84.2</v>
      </c>
      <c r="F31" s="25">
        <v>10.66</v>
      </c>
      <c r="G31" s="61">
        <f t="shared" si="11"/>
        <v>81.4</v>
      </c>
      <c r="H31" s="81">
        <v>5.6</v>
      </c>
      <c r="I31" s="24">
        <f t="shared" si="12"/>
        <v>56</v>
      </c>
      <c r="J31" s="25">
        <v>212</v>
      </c>
      <c r="K31" s="30">
        <f t="shared" si="13"/>
        <v>64.5</v>
      </c>
      <c r="L31" s="49">
        <f t="shared" si="14"/>
        <v>286.1</v>
      </c>
      <c r="M31" s="80"/>
      <c r="N31" s="80"/>
      <c r="O31" s="80"/>
      <c r="P31" s="80"/>
    </row>
    <row r="32" spans="1:16" ht="15">
      <c r="A32" s="76" t="s">
        <v>23</v>
      </c>
      <c r="B32" s="90" t="s">
        <v>50</v>
      </c>
      <c r="C32" s="56" t="s">
        <v>16</v>
      </c>
      <c r="D32" s="23">
        <v>4.52</v>
      </c>
      <c r="E32" s="24">
        <f t="shared" si="10"/>
        <v>79.80000000000001</v>
      </c>
      <c r="F32" s="25">
        <v>10.93</v>
      </c>
      <c r="G32" s="61">
        <f t="shared" si="11"/>
        <v>78.7</v>
      </c>
      <c r="H32" s="81">
        <v>5</v>
      </c>
      <c r="I32" s="24">
        <f t="shared" si="12"/>
        <v>50</v>
      </c>
      <c r="J32" s="25">
        <v>220</v>
      </c>
      <c r="K32" s="30">
        <f t="shared" si="13"/>
        <v>68.5</v>
      </c>
      <c r="L32" s="49">
        <f t="shared" si="14"/>
        <v>277</v>
      </c>
      <c r="M32" s="80"/>
      <c r="N32" s="80"/>
      <c r="O32" s="80"/>
      <c r="P32" s="80"/>
    </row>
    <row r="33" spans="1:12" s="3" customFormat="1" ht="15">
      <c r="A33" s="76" t="s">
        <v>25</v>
      </c>
      <c r="B33" s="90" t="s">
        <v>51</v>
      </c>
      <c r="C33" s="104" t="s">
        <v>16</v>
      </c>
      <c r="D33" s="23">
        <v>3.69</v>
      </c>
      <c r="E33" s="24">
        <f t="shared" si="10"/>
        <v>88.1</v>
      </c>
      <c r="F33" s="25">
        <v>10.45</v>
      </c>
      <c r="G33" s="61">
        <f t="shared" si="11"/>
        <v>83.5</v>
      </c>
      <c r="H33" s="81">
        <v>3.3</v>
      </c>
      <c r="I33" s="24">
        <f t="shared" si="12"/>
        <v>33</v>
      </c>
      <c r="J33" s="25">
        <v>214</v>
      </c>
      <c r="K33" s="30">
        <f t="shared" si="13"/>
        <v>65.5</v>
      </c>
      <c r="L33" s="49">
        <f t="shared" si="14"/>
        <v>270.1</v>
      </c>
    </row>
    <row r="34" spans="1:17" ht="15">
      <c r="A34" s="76" t="s">
        <v>28</v>
      </c>
      <c r="B34" s="246" t="s">
        <v>52</v>
      </c>
      <c r="C34" s="101" t="s">
        <v>27</v>
      </c>
      <c r="D34" s="23">
        <v>4.03</v>
      </c>
      <c r="E34" s="24">
        <f t="shared" si="10"/>
        <v>84.69999999999999</v>
      </c>
      <c r="F34" s="25">
        <v>10.77</v>
      </c>
      <c r="G34" s="61">
        <f t="shared" si="11"/>
        <v>80.30000000000001</v>
      </c>
      <c r="H34" s="81">
        <v>3.6</v>
      </c>
      <c r="I34" s="24">
        <f t="shared" si="12"/>
        <v>36</v>
      </c>
      <c r="J34" s="25">
        <v>214</v>
      </c>
      <c r="K34" s="30">
        <f t="shared" si="13"/>
        <v>65.5</v>
      </c>
      <c r="L34" s="49">
        <f t="shared" si="14"/>
        <v>266.5</v>
      </c>
      <c r="M34" s="80"/>
      <c r="N34" s="80"/>
      <c r="O34" s="242"/>
      <c r="P34" s="80"/>
      <c r="Q34" s="80"/>
    </row>
    <row r="35" spans="1:17" ht="15">
      <c r="A35" s="76" t="s">
        <v>30</v>
      </c>
      <c r="B35" s="246" t="s">
        <v>53</v>
      </c>
      <c r="C35" s="101" t="s">
        <v>27</v>
      </c>
      <c r="D35" s="23">
        <v>5.72</v>
      </c>
      <c r="E35" s="24">
        <f t="shared" si="10"/>
        <v>67.80000000000001</v>
      </c>
      <c r="F35" s="25">
        <v>11.06</v>
      </c>
      <c r="G35" s="61">
        <f t="shared" si="11"/>
        <v>77.39999999999999</v>
      </c>
      <c r="H35" s="81">
        <v>3.8</v>
      </c>
      <c r="I35" s="24">
        <f t="shared" si="12"/>
        <v>38</v>
      </c>
      <c r="J35" s="25">
        <v>224</v>
      </c>
      <c r="K35" s="30">
        <f t="shared" si="13"/>
        <v>70.5</v>
      </c>
      <c r="L35" s="49">
        <f t="shared" si="14"/>
        <v>253.7</v>
      </c>
      <c r="M35" s="80"/>
      <c r="N35" s="80"/>
      <c r="O35" s="80"/>
      <c r="P35" s="80"/>
      <c r="Q35" s="242"/>
    </row>
    <row r="36" spans="1:17" ht="15">
      <c r="A36" s="74" t="s">
        <v>32</v>
      </c>
      <c r="B36" s="91" t="s">
        <v>54</v>
      </c>
      <c r="C36" s="100" t="s">
        <v>19</v>
      </c>
      <c r="D36" s="23">
        <v>5.33</v>
      </c>
      <c r="E36" s="24">
        <f t="shared" si="10"/>
        <v>71.7</v>
      </c>
      <c r="F36" s="25">
        <v>10.81</v>
      </c>
      <c r="G36" s="61">
        <f t="shared" si="11"/>
        <v>79.89999999999999</v>
      </c>
      <c r="H36" s="81">
        <v>3.55</v>
      </c>
      <c r="I36" s="24">
        <f t="shared" si="12"/>
        <v>35.5</v>
      </c>
      <c r="J36" s="25">
        <v>204</v>
      </c>
      <c r="K36" s="30">
        <f t="shared" si="13"/>
        <v>60.5</v>
      </c>
      <c r="L36" s="49">
        <f t="shared" si="14"/>
        <v>247.6</v>
      </c>
      <c r="M36" s="80"/>
      <c r="N36" s="80"/>
      <c r="O36" s="80"/>
      <c r="P36" s="80"/>
      <c r="Q36" s="80"/>
    </row>
    <row r="37" spans="1:17" ht="15">
      <c r="A37" s="74" t="s">
        <v>34</v>
      </c>
      <c r="B37" s="249" t="s">
        <v>55</v>
      </c>
      <c r="C37" s="112" t="s">
        <v>27</v>
      </c>
      <c r="D37" s="78">
        <v>6.11</v>
      </c>
      <c r="E37" s="26">
        <f t="shared" si="10"/>
        <v>63.9</v>
      </c>
      <c r="F37" s="25">
        <v>10.63</v>
      </c>
      <c r="G37" s="61">
        <f t="shared" si="11"/>
        <v>81.69999999999999</v>
      </c>
      <c r="H37" s="25">
        <v>3.85</v>
      </c>
      <c r="I37" s="24">
        <f t="shared" si="12"/>
        <v>38.5</v>
      </c>
      <c r="J37" s="25">
        <v>208</v>
      </c>
      <c r="K37" s="30">
        <f t="shared" si="13"/>
        <v>62.5</v>
      </c>
      <c r="L37" s="49">
        <f t="shared" si="14"/>
        <v>246.6</v>
      </c>
      <c r="M37" s="80"/>
      <c r="N37" s="80"/>
      <c r="O37" s="80"/>
      <c r="P37" s="80"/>
      <c r="Q37" s="80"/>
    </row>
    <row r="38" spans="1:17" ht="15">
      <c r="A38" s="74" t="s">
        <v>56</v>
      </c>
      <c r="B38" s="247" t="s">
        <v>57</v>
      </c>
      <c r="C38" s="112" t="s">
        <v>27</v>
      </c>
      <c r="D38" s="78">
        <v>5.84</v>
      </c>
      <c r="E38" s="26">
        <f t="shared" si="10"/>
        <v>66.6</v>
      </c>
      <c r="F38" s="25">
        <v>11.94</v>
      </c>
      <c r="G38" s="61">
        <f t="shared" si="11"/>
        <v>68.60000000000001</v>
      </c>
      <c r="H38" s="25">
        <v>4.05</v>
      </c>
      <c r="I38" s="24">
        <f t="shared" si="12"/>
        <v>40.5</v>
      </c>
      <c r="J38" s="25">
        <v>221</v>
      </c>
      <c r="K38" s="30">
        <f t="shared" si="13"/>
        <v>69</v>
      </c>
      <c r="L38" s="49">
        <f t="shared" si="14"/>
        <v>244.7</v>
      </c>
      <c r="M38" s="80"/>
      <c r="N38" s="80"/>
      <c r="O38" s="80"/>
      <c r="P38" s="80"/>
      <c r="Q38" s="80"/>
    </row>
    <row r="39" spans="1:17" s="80" customFormat="1" ht="15.75" thickBot="1">
      <c r="A39" s="117" t="s">
        <v>58</v>
      </c>
      <c r="B39" s="118" t="s">
        <v>59</v>
      </c>
      <c r="C39" s="57" t="s">
        <v>19</v>
      </c>
      <c r="D39" s="123">
        <v>6.81</v>
      </c>
      <c r="E39" s="33">
        <f t="shared" si="10"/>
        <v>56.95</v>
      </c>
      <c r="F39" s="46">
        <v>11.71</v>
      </c>
      <c r="G39" s="64">
        <f t="shared" si="11"/>
        <v>70.89999999999999</v>
      </c>
      <c r="H39" s="46">
        <v>3.3</v>
      </c>
      <c r="I39" s="45">
        <f t="shared" si="12"/>
        <v>33</v>
      </c>
      <c r="J39" s="46">
        <v>188</v>
      </c>
      <c r="K39" s="35">
        <f t="shared" si="13"/>
        <v>52.5</v>
      </c>
      <c r="L39" s="50">
        <f t="shared" si="14"/>
        <v>213.35</v>
      </c>
      <c r="Q39" s="242"/>
    </row>
    <row r="40" spans="1:17" ht="14.25" customHeight="1" thickBot="1">
      <c r="A40" s="240"/>
      <c r="B40" s="59"/>
      <c r="C40" s="59"/>
      <c r="D40" s="59"/>
      <c r="E40" s="3"/>
      <c r="F40" s="3"/>
      <c r="G40" s="4"/>
      <c r="H40" s="3"/>
      <c r="I40" s="3"/>
      <c r="J40" s="3"/>
      <c r="K40" s="3"/>
      <c r="L40" s="3"/>
      <c r="M40" s="80"/>
      <c r="N40" s="80"/>
      <c r="O40" s="80"/>
      <c r="P40" s="80"/>
      <c r="Q40" s="80"/>
    </row>
    <row r="41" spans="1:17" ht="14.25" customHeight="1" thickBot="1">
      <c r="A41" s="263" t="s">
        <v>60</v>
      </c>
      <c r="B41" s="270"/>
      <c r="C41" s="264"/>
      <c r="D41" s="39" t="s">
        <v>4</v>
      </c>
      <c r="E41" s="40"/>
      <c r="F41" s="41" t="s">
        <v>5</v>
      </c>
      <c r="G41" s="63"/>
      <c r="H41" s="42" t="s">
        <v>6</v>
      </c>
      <c r="I41" s="42"/>
      <c r="J41" s="43" t="s">
        <v>7</v>
      </c>
      <c r="K41" s="44"/>
      <c r="L41" s="52" t="s">
        <v>8</v>
      </c>
      <c r="M41" s="80"/>
      <c r="N41" s="80"/>
      <c r="O41" s="80"/>
      <c r="P41" s="80"/>
      <c r="Q41" s="80"/>
    </row>
    <row r="42" spans="1:12" s="80" customFormat="1" ht="14.25" customHeight="1" thickBot="1">
      <c r="A42" s="37" t="s">
        <v>9</v>
      </c>
      <c r="B42" s="40" t="s">
        <v>10</v>
      </c>
      <c r="C42" s="10" t="s">
        <v>46</v>
      </c>
      <c r="D42" s="11" t="s">
        <v>12</v>
      </c>
      <c r="E42" s="12" t="s">
        <v>13</v>
      </c>
      <c r="F42" s="13" t="s">
        <v>12</v>
      </c>
      <c r="G42" s="14" t="s">
        <v>13</v>
      </c>
      <c r="H42" s="38" t="s">
        <v>12</v>
      </c>
      <c r="I42" s="16" t="s">
        <v>13</v>
      </c>
      <c r="J42" s="17" t="s">
        <v>12</v>
      </c>
      <c r="K42" s="18" t="s">
        <v>13</v>
      </c>
      <c r="L42" s="47" t="s">
        <v>13</v>
      </c>
    </row>
    <row r="43" spans="1:17" ht="15">
      <c r="A43" s="126" t="s">
        <v>14</v>
      </c>
      <c r="B43" s="90" t="s">
        <v>61</v>
      </c>
      <c r="C43" s="104" t="s">
        <v>16</v>
      </c>
      <c r="D43" s="19">
        <v>3.46</v>
      </c>
      <c r="E43" s="20">
        <f aca="true" t="shared" si="15" ref="E43:E48">IF(D43&lt;6.8,D43*-10+125,D43*-5+91)</f>
        <v>90.4</v>
      </c>
      <c r="F43" s="21">
        <v>10.33</v>
      </c>
      <c r="G43" s="60">
        <f aca="true" t="shared" si="16" ref="G43:G48">IF(F43&lt;14.7,F43*-10+188,F43*-5+114)</f>
        <v>84.7</v>
      </c>
      <c r="H43" s="9">
        <v>7.7</v>
      </c>
      <c r="I43" s="20">
        <f aca="true" t="shared" si="17" ref="I43:I48">H43*10</f>
        <v>77</v>
      </c>
      <c r="J43" s="21">
        <v>244</v>
      </c>
      <c r="K43" s="75">
        <f aca="true" t="shared" si="18" ref="K43:K48">0.5*J43-41.5</f>
        <v>80.5</v>
      </c>
      <c r="L43" s="48">
        <f aca="true" t="shared" si="19" ref="L43:L48">E43+G43+I43+K43</f>
        <v>332.6</v>
      </c>
      <c r="M43" s="92"/>
      <c r="N43" s="80"/>
      <c r="O43" s="242"/>
      <c r="P43" s="80"/>
      <c r="Q43" s="80"/>
    </row>
    <row r="44" spans="1:17" ht="15">
      <c r="A44" s="74" t="s">
        <v>17</v>
      </c>
      <c r="B44" s="88" t="s">
        <v>62</v>
      </c>
      <c r="C44" s="100" t="s">
        <v>16</v>
      </c>
      <c r="D44" s="23">
        <v>2.75</v>
      </c>
      <c r="E44" s="24">
        <f t="shared" si="15"/>
        <v>97.5</v>
      </c>
      <c r="F44" s="25">
        <v>10.14</v>
      </c>
      <c r="G44" s="61">
        <f t="shared" si="16"/>
        <v>86.6</v>
      </c>
      <c r="H44" s="81">
        <v>5.5</v>
      </c>
      <c r="I44" s="24">
        <f t="shared" si="17"/>
        <v>55</v>
      </c>
      <c r="J44" s="25">
        <v>233</v>
      </c>
      <c r="K44" s="75">
        <f t="shared" si="18"/>
        <v>75</v>
      </c>
      <c r="L44" s="49">
        <f t="shared" si="19"/>
        <v>314.1</v>
      </c>
      <c r="M44" s="8"/>
      <c r="N44" s="242"/>
      <c r="O44" s="80"/>
      <c r="P44" s="242"/>
      <c r="Q44" s="80"/>
    </row>
    <row r="45" spans="1:17" ht="15">
      <c r="A45" s="130" t="s">
        <v>20</v>
      </c>
      <c r="B45" s="131" t="s">
        <v>63</v>
      </c>
      <c r="C45" s="145" t="s">
        <v>39</v>
      </c>
      <c r="D45" s="128">
        <v>3.56</v>
      </c>
      <c r="E45" s="133">
        <f t="shared" si="15"/>
        <v>89.4</v>
      </c>
      <c r="F45" s="134">
        <v>10.21</v>
      </c>
      <c r="G45" s="135">
        <f t="shared" si="16"/>
        <v>85.89999999999999</v>
      </c>
      <c r="H45" s="143">
        <v>5.95</v>
      </c>
      <c r="I45" s="133">
        <f t="shared" si="17"/>
        <v>59.5</v>
      </c>
      <c r="J45" s="134">
        <v>236</v>
      </c>
      <c r="K45" s="146">
        <f t="shared" si="18"/>
        <v>76.5</v>
      </c>
      <c r="L45" s="147">
        <f t="shared" si="19"/>
        <v>311.3</v>
      </c>
      <c r="M45" s="92"/>
      <c r="N45" s="80"/>
      <c r="O45" s="80"/>
      <c r="P45" s="80"/>
      <c r="Q45" s="80"/>
    </row>
    <row r="46" spans="1:17" ht="15">
      <c r="A46" s="74" t="s">
        <v>23</v>
      </c>
      <c r="B46" s="90" t="s">
        <v>64</v>
      </c>
      <c r="C46" s="56" t="s">
        <v>16</v>
      </c>
      <c r="D46" s="23">
        <v>3.5</v>
      </c>
      <c r="E46" s="24">
        <f t="shared" si="15"/>
        <v>90</v>
      </c>
      <c r="F46" s="25">
        <v>10.15</v>
      </c>
      <c r="G46" s="61">
        <f t="shared" si="16"/>
        <v>86.5</v>
      </c>
      <c r="H46" s="81">
        <v>5.3</v>
      </c>
      <c r="I46" s="24">
        <f t="shared" si="17"/>
        <v>53</v>
      </c>
      <c r="J46" s="25">
        <v>234</v>
      </c>
      <c r="K46" s="75">
        <f t="shared" si="18"/>
        <v>75.5</v>
      </c>
      <c r="L46" s="49">
        <f t="shared" si="19"/>
        <v>305</v>
      </c>
      <c r="M46" s="80"/>
      <c r="N46" s="80"/>
      <c r="O46" s="80"/>
      <c r="P46" s="80"/>
      <c r="Q46" s="80"/>
    </row>
    <row r="47" spans="1:12" s="3" customFormat="1" ht="15">
      <c r="A47" s="74" t="s">
        <v>25</v>
      </c>
      <c r="B47" s="90" t="s">
        <v>65</v>
      </c>
      <c r="C47" s="56" t="s">
        <v>16</v>
      </c>
      <c r="D47" s="23">
        <v>3.65</v>
      </c>
      <c r="E47" s="24">
        <f t="shared" si="15"/>
        <v>88.5</v>
      </c>
      <c r="F47" s="25">
        <v>10.84</v>
      </c>
      <c r="G47" s="61">
        <f t="shared" si="16"/>
        <v>79.6</v>
      </c>
      <c r="H47" s="81">
        <v>5</v>
      </c>
      <c r="I47" s="24">
        <f t="shared" si="17"/>
        <v>50</v>
      </c>
      <c r="J47" s="25">
        <v>245</v>
      </c>
      <c r="K47" s="75">
        <f t="shared" si="18"/>
        <v>81</v>
      </c>
      <c r="L47" s="55">
        <f t="shared" si="19"/>
        <v>299.1</v>
      </c>
    </row>
    <row r="48" spans="1:17" ht="15.75" thickBot="1">
      <c r="A48" s="117" t="s">
        <v>28</v>
      </c>
      <c r="B48" s="248" t="s">
        <v>66</v>
      </c>
      <c r="C48" s="119" t="s">
        <v>27</v>
      </c>
      <c r="D48" s="31">
        <v>3.81</v>
      </c>
      <c r="E48" s="45">
        <f t="shared" si="15"/>
        <v>86.9</v>
      </c>
      <c r="F48" s="46">
        <v>10.39</v>
      </c>
      <c r="G48" s="64">
        <f t="shared" si="16"/>
        <v>84.1</v>
      </c>
      <c r="H48" s="36">
        <v>4.3</v>
      </c>
      <c r="I48" s="45">
        <f t="shared" si="17"/>
        <v>43</v>
      </c>
      <c r="J48" s="46">
        <v>218</v>
      </c>
      <c r="K48" s="83">
        <f t="shared" si="18"/>
        <v>67.5</v>
      </c>
      <c r="L48" s="50">
        <f t="shared" si="19"/>
        <v>281.5</v>
      </c>
      <c r="M48" s="80"/>
      <c r="N48" s="80"/>
      <c r="O48" s="80"/>
      <c r="P48" s="80"/>
      <c r="Q48" s="80"/>
    </row>
    <row r="49" spans="1:17" ht="13.5" thickBot="1">
      <c r="A49" s="4"/>
      <c r="B49" s="59" t="s">
        <v>67</v>
      </c>
      <c r="C49" s="59"/>
      <c r="D49" s="3"/>
      <c r="E49" s="82"/>
      <c r="F49" s="3"/>
      <c r="G49" s="4"/>
      <c r="H49" s="3"/>
      <c r="I49" s="3"/>
      <c r="J49" s="59"/>
      <c r="K49" s="59"/>
      <c r="L49" s="3"/>
      <c r="M49" s="80"/>
      <c r="N49" s="93"/>
      <c r="O49" s="80"/>
      <c r="P49" s="80"/>
      <c r="Q49" s="80"/>
    </row>
    <row r="50" spans="1:17" ht="13.5" thickBot="1">
      <c r="A50" s="276" t="s">
        <v>68</v>
      </c>
      <c r="B50" s="277"/>
      <c r="C50" s="277"/>
      <c r="D50" s="240"/>
      <c r="E50" s="79"/>
      <c r="F50" s="240"/>
      <c r="G50" s="69"/>
      <c r="H50" s="240"/>
      <c r="I50" s="240"/>
      <c r="J50" s="240"/>
      <c r="K50" s="240"/>
      <c r="L50" s="70"/>
      <c r="M50" s="80"/>
      <c r="N50" s="93"/>
      <c r="O50" s="80"/>
      <c r="P50" s="80"/>
      <c r="Q50" s="242"/>
    </row>
    <row r="51" spans="1:17" s="80" customFormat="1" ht="13.5" thickBot="1">
      <c r="A51" s="37" t="s">
        <v>9</v>
      </c>
      <c r="B51" s="40" t="s">
        <v>10</v>
      </c>
      <c r="C51" s="10" t="s">
        <v>46</v>
      </c>
      <c r="D51" s="11" t="s">
        <v>12</v>
      </c>
      <c r="E51" s="12" t="s">
        <v>13</v>
      </c>
      <c r="F51" s="13" t="s">
        <v>12</v>
      </c>
      <c r="G51" s="14" t="s">
        <v>13</v>
      </c>
      <c r="H51" s="38" t="s">
        <v>12</v>
      </c>
      <c r="I51" s="16" t="s">
        <v>13</v>
      </c>
      <c r="J51" s="17" t="s">
        <v>12</v>
      </c>
      <c r="K51" s="18" t="s">
        <v>13</v>
      </c>
      <c r="L51" s="47" t="s">
        <v>13</v>
      </c>
      <c r="N51" s="93"/>
      <c r="Q51" s="242"/>
    </row>
    <row r="52" spans="1:17" ht="15.75" thickBot="1">
      <c r="A52" s="109" t="s">
        <v>14</v>
      </c>
      <c r="B52" s="108" t="s">
        <v>69</v>
      </c>
      <c r="C52" s="120" t="s">
        <v>16</v>
      </c>
      <c r="D52" s="238">
        <v>3.36</v>
      </c>
      <c r="E52" s="71">
        <f>IF(D52&lt;6.8,D52*-10+125,D52*-5+91)</f>
        <v>91.4</v>
      </c>
      <c r="F52" s="238">
        <v>10.8</v>
      </c>
      <c r="G52" s="72">
        <f>IF(F52&lt;14.7,F52*-10+188,F52*-5+114)</f>
        <v>80</v>
      </c>
      <c r="H52" s="238">
        <v>5.5</v>
      </c>
      <c r="I52" s="71">
        <f>H52*10</f>
        <v>55</v>
      </c>
      <c r="J52" s="238">
        <v>233</v>
      </c>
      <c r="K52" s="67">
        <f>0.5*J52-41.5</f>
        <v>75</v>
      </c>
      <c r="L52" s="68">
        <f>E52+G52+I52+K52</f>
        <v>301.4</v>
      </c>
      <c r="M52" s="80"/>
      <c r="N52" s="80"/>
      <c r="O52" s="80"/>
      <c r="P52" s="80"/>
      <c r="Q52" s="80"/>
    </row>
    <row r="53" spans="1:17" ht="12.75">
      <c r="A53" s="80"/>
      <c r="B53" s="80"/>
      <c r="C53" s="80"/>
      <c r="D53" s="80"/>
      <c r="E53" s="80"/>
      <c r="F53" s="80"/>
      <c r="H53" s="86"/>
      <c r="I53" s="86"/>
      <c r="J53" s="86"/>
      <c r="K53" s="80"/>
      <c r="L53" s="80"/>
      <c r="M53" s="80"/>
      <c r="N53" s="80"/>
      <c r="O53" s="80"/>
      <c r="P53" s="80"/>
      <c r="Q53" s="80"/>
    </row>
    <row r="54" spans="1:17" ht="13.5" thickBot="1">
      <c r="A54" s="80"/>
      <c r="B54" s="80"/>
      <c r="C54" s="254" t="s">
        <v>70</v>
      </c>
      <c r="D54" s="255"/>
      <c r="E54" s="256"/>
      <c r="F54" s="239">
        <v>14</v>
      </c>
      <c r="H54" s="274"/>
      <c r="I54" s="275"/>
      <c r="J54" s="245"/>
      <c r="K54" s="80"/>
      <c r="L54" s="80"/>
      <c r="M54" s="80"/>
      <c r="N54" s="80"/>
      <c r="O54" s="80"/>
      <c r="P54" s="80"/>
      <c r="Q54" s="80"/>
    </row>
    <row r="55" spans="1:17" ht="13.5" thickBot="1">
      <c r="A55" s="80"/>
      <c r="B55" s="80"/>
      <c r="C55" s="260" t="s">
        <v>71</v>
      </c>
      <c r="D55" s="261"/>
      <c r="E55" s="262"/>
      <c r="F55" s="239">
        <v>13</v>
      </c>
      <c r="G55" s="107"/>
      <c r="H55" s="258" t="s">
        <v>8</v>
      </c>
      <c r="I55" s="259"/>
      <c r="J55" s="105">
        <v>34</v>
      </c>
      <c r="K55" s="80"/>
      <c r="L55" s="80"/>
      <c r="M55" s="80"/>
      <c r="N55" s="80"/>
      <c r="O55" s="242"/>
      <c r="P55" s="80"/>
      <c r="Q55" s="80"/>
    </row>
    <row r="56" spans="1:17" ht="12.75">
      <c r="A56" s="80"/>
      <c r="B56" s="80"/>
      <c r="C56" s="260" t="s">
        <v>72</v>
      </c>
      <c r="D56" s="261"/>
      <c r="E56" s="262"/>
      <c r="F56" s="94">
        <v>7</v>
      </c>
      <c r="H56" s="268"/>
      <c r="I56" s="268"/>
      <c r="J56" s="241"/>
      <c r="K56" s="80"/>
      <c r="L56" s="80"/>
      <c r="M56" s="80"/>
      <c r="N56" s="80"/>
      <c r="O56" s="80"/>
      <c r="P56" s="80"/>
      <c r="Q56" s="80"/>
    </row>
    <row r="57" spans="1:17" ht="12.75">
      <c r="A57" s="80"/>
      <c r="B57" s="80"/>
      <c r="C57" s="272" t="s">
        <v>73</v>
      </c>
      <c r="D57" s="273"/>
      <c r="E57" s="273"/>
      <c r="F57" s="244"/>
      <c r="G57" s="84"/>
      <c r="H57" s="268"/>
      <c r="I57" s="268"/>
      <c r="J57" s="241"/>
      <c r="K57" s="80"/>
      <c r="L57" s="80"/>
      <c r="M57" s="80"/>
      <c r="N57" s="80"/>
      <c r="O57" s="80"/>
      <c r="P57" s="80"/>
      <c r="Q57" s="80"/>
    </row>
    <row r="58" spans="1:17" ht="12.75">
      <c r="A58" s="80"/>
      <c r="B58" s="80"/>
      <c r="C58" s="80"/>
      <c r="D58" s="80"/>
      <c r="E58" s="80"/>
      <c r="F58" s="80"/>
      <c r="H58" s="242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5">
      <c r="A59" s="80"/>
      <c r="B59" s="80"/>
      <c r="C59" s="80"/>
      <c r="D59" s="80"/>
      <c r="E59" s="80"/>
      <c r="F59" s="80"/>
      <c r="G59" s="84"/>
      <c r="H59" s="271"/>
      <c r="I59" s="271"/>
      <c r="J59" s="106"/>
      <c r="K59" s="80"/>
      <c r="L59" s="80"/>
      <c r="M59" s="242"/>
      <c r="N59" s="80"/>
      <c r="O59" s="80"/>
      <c r="P59" s="80"/>
      <c r="Q59" s="80"/>
    </row>
    <row r="60" spans="1:17" ht="15.75">
      <c r="A60" s="1" t="s">
        <v>74</v>
      </c>
      <c r="B60" s="269" t="s">
        <v>75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80"/>
      <c r="N60" s="80"/>
      <c r="O60" s="80"/>
      <c r="P60" s="80"/>
      <c r="Q60" s="80"/>
    </row>
    <row r="61" spans="1:17" ht="15.75">
      <c r="A61" s="1"/>
      <c r="B61" s="148" t="s">
        <v>76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80"/>
      <c r="N61" s="80"/>
      <c r="O61" s="80"/>
      <c r="P61" s="80"/>
      <c r="Q61" s="80"/>
    </row>
    <row r="62" spans="1:17" ht="13.5" thickBot="1">
      <c r="A62" s="3"/>
      <c r="B62" s="3"/>
      <c r="C62" s="3"/>
      <c r="D62" s="80"/>
      <c r="E62" s="80"/>
      <c r="F62" s="80"/>
      <c r="G62" s="238"/>
      <c r="H62" s="238"/>
      <c r="I62" s="238"/>
      <c r="J62" s="238"/>
      <c r="K62" s="238"/>
      <c r="L62" s="80"/>
      <c r="M62" s="80"/>
      <c r="N62" s="80"/>
      <c r="O62" s="80"/>
      <c r="P62" s="80"/>
      <c r="Q62" s="80"/>
    </row>
    <row r="63" spans="1:17" ht="13.5" thickBot="1">
      <c r="A63" s="263" t="s">
        <v>77</v>
      </c>
      <c r="B63" s="264"/>
      <c r="C63" s="264"/>
      <c r="D63" s="39" t="s">
        <v>4</v>
      </c>
      <c r="E63" s="40"/>
      <c r="F63" s="41" t="s">
        <v>5</v>
      </c>
      <c r="G63" s="149"/>
      <c r="H63" s="42" t="s">
        <v>6</v>
      </c>
      <c r="I63" s="42"/>
      <c r="J63" s="43" t="s">
        <v>7</v>
      </c>
      <c r="K63" s="44"/>
      <c r="L63" s="150" t="s">
        <v>8</v>
      </c>
      <c r="M63" s="80"/>
      <c r="N63" s="80"/>
      <c r="O63" s="80"/>
      <c r="P63" s="80"/>
      <c r="Q63" s="80"/>
    </row>
    <row r="64" spans="1:17" ht="13.5" thickBot="1">
      <c r="A64" s="97" t="s">
        <v>9</v>
      </c>
      <c r="B64" s="98" t="s">
        <v>10</v>
      </c>
      <c r="C64" s="10" t="s">
        <v>46</v>
      </c>
      <c r="D64" s="151" t="s">
        <v>12</v>
      </c>
      <c r="E64" s="152" t="s">
        <v>13</v>
      </c>
      <c r="F64" s="153" t="s">
        <v>12</v>
      </c>
      <c r="G64" s="154" t="s">
        <v>13</v>
      </c>
      <c r="H64" s="155" t="s">
        <v>12</v>
      </c>
      <c r="I64" s="152" t="s">
        <v>13</v>
      </c>
      <c r="J64" s="156" t="s">
        <v>12</v>
      </c>
      <c r="K64" s="157" t="s">
        <v>13</v>
      </c>
      <c r="L64" s="158" t="s">
        <v>13</v>
      </c>
      <c r="M64" s="80"/>
      <c r="N64" s="80"/>
      <c r="O64" s="80"/>
      <c r="P64" s="80"/>
      <c r="Q64" s="80"/>
    </row>
    <row r="65" spans="1:12" ht="15">
      <c r="A65" s="159" t="s">
        <v>14</v>
      </c>
      <c r="B65" s="89" t="s">
        <v>78</v>
      </c>
      <c r="C65" s="58" t="s">
        <v>16</v>
      </c>
      <c r="D65" s="160">
        <v>7.09</v>
      </c>
      <c r="E65" s="54">
        <f aca="true" t="shared" si="20" ref="E65:E74">IF(D65&lt;6.8,D65*-10+125,D65*-5+91)</f>
        <v>55.55</v>
      </c>
      <c r="F65" s="161">
        <v>11.84</v>
      </c>
      <c r="G65" s="162">
        <f aca="true" t="shared" si="21" ref="G65:G74">IF(F65&lt;14.7,F65*-10+188,F65*-5+114)</f>
        <v>69.6</v>
      </c>
      <c r="H65" s="163">
        <v>4.7</v>
      </c>
      <c r="I65" s="54">
        <f aca="true" t="shared" si="22" ref="I65:I74">H65*10</f>
        <v>47</v>
      </c>
      <c r="J65" s="161">
        <v>175</v>
      </c>
      <c r="K65" s="164">
        <f aca="true" t="shared" si="23" ref="K65:K74">0.5*J65-41.5</f>
        <v>46</v>
      </c>
      <c r="L65" s="55">
        <f aca="true" t="shared" si="24" ref="L65:L74">E65+G65+I65+K65</f>
        <v>218.14999999999998</v>
      </c>
    </row>
    <row r="66" spans="1:12" ht="15">
      <c r="A66" s="74" t="s">
        <v>17</v>
      </c>
      <c r="B66" s="88" t="s">
        <v>79</v>
      </c>
      <c r="C66" s="58" t="s">
        <v>16</v>
      </c>
      <c r="D66" s="165">
        <v>6.25</v>
      </c>
      <c r="E66" s="54">
        <f t="shared" si="20"/>
        <v>62.5</v>
      </c>
      <c r="F66" s="166">
        <v>12.5</v>
      </c>
      <c r="G66" s="26">
        <f t="shared" si="21"/>
        <v>63</v>
      </c>
      <c r="H66" s="237">
        <v>3.8</v>
      </c>
      <c r="I66" s="24">
        <f t="shared" si="22"/>
        <v>38</v>
      </c>
      <c r="J66" s="166">
        <v>184</v>
      </c>
      <c r="K66" s="53">
        <f t="shared" si="23"/>
        <v>50.5</v>
      </c>
      <c r="L66" s="49">
        <f t="shared" si="24"/>
        <v>214</v>
      </c>
    </row>
    <row r="67" spans="1:12" ht="15">
      <c r="A67" s="74" t="s">
        <v>20</v>
      </c>
      <c r="B67" s="88" t="s">
        <v>80</v>
      </c>
      <c r="C67" s="58" t="s">
        <v>16</v>
      </c>
      <c r="D67" s="165">
        <v>5.77</v>
      </c>
      <c r="E67" s="24">
        <f t="shared" si="20"/>
        <v>67.30000000000001</v>
      </c>
      <c r="F67" s="166">
        <v>13.1</v>
      </c>
      <c r="G67" s="26">
        <f t="shared" si="21"/>
        <v>57</v>
      </c>
      <c r="H67" s="237">
        <v>3.7</v>
      </c>
      <c r="I67" s="24">
        <f t="shared" si="22"/>
        <v>37</v>
      </c>
      <c r="J67" s="166">
        <v>150</v>
      </c>
      <c r="K67" s="30">
        <f t="shared" si="23"/>
        <v>33.5</v>
      </c>
      <c r="L67" s="167">
        <f t="shared" si="24"/>
        <v>194.8</v>
      </c>
    </row>
    <row r="68" spans="1:12" ht="15">
      <c r="A68" s="159" t="s">
        <v>23</v>
      </c>
      <c r="B68" s="88" t="s">
        <v>81</v>
      </c>
      <c r="C68" s="56" t="s">
        <v>16</v>
      </c>
      <c r="D68" s="165">
        <v>8.62</v>
      </c>
      <c r="E68" s="24">
        <f t="shared" si="20"/>
        <v>47.900000000000006</v>
      </c>
      <c r="F68" s="166">
        <v>12.05</v>
      </c>
      <c r="G68" s="26">
        <f t="shared" si="21"/>
        <v>67.5</v>
      </c>
      <c r="H68" s="237">
        <v>3.4</v>
      </c>
      <c r="I68" s="24">
        <f t="shared" si="22"/>
        <v>34</v>
      </c>
      <c r="J68" s="166">
        <v>173</v>
      </c>
      <c r="K68" s="30">
        <f t="shared" si="23"/>
        <v>45</v>
      </c>
      <c r="L68" s="167">
        <f t="shared" si="24"/>
        <v>194.4</v>
      </c>
    </row>
    <row r="69" spans="1:12" ht="15">
      <c r="A69" s="74" t="s">
        <v>25</v>
      </c>
      <c r="B69" s="246" t="s">
        <v>82</v>
      </c>
      <c r="C69" s="56" t="s">
        <v>83</v>
      </c>
      <c r="D69" s="165">
        <v>10.55</v>
      </c>
      <c r="E69" s="24">
        <f t="shared" si="20"/>
        <v>38.25</v>
      </c>
      <c r="F69" s="166">
        <v>12.7</v>
      </c>
      <c r="G69" s="26">
        <f t="shared" si="21"/>
        <v>61</v>
      </c>
      <c r="H69" s="237">
        <v>4.3</v>
      </c>
      <c r="I69" s="24">
        <f t="shared" si="22"/>
        <v>43</v>
      </c>
      <c r="J69" s="166">
        <v>185</v>
      </c>
      <c r="K69" s="30">
        <f t="shared" si="23"/>
        <v>51</v>
      </c>
      <c r="L69" s="167">
        <f t="shared" si="24"/>
        <v>193.25</v>
      </c>
    </row>
    <row r="70" spans="1:12" ht="15">
      <c r="A70" s="74" t="s">
        <v>28</v>
      </c>
      <c r="B70" s="90" t="s">
        <v>84</v>
      </c>
      <c r="C70" s="112" t="s">
        <v>85</v>
      </c>
      <c r="D70" s="165">
        <v>8.69</v>
      </c>
      <c r="E70" s="24">
        <f t="shared" si="20"/>
        <v>47.550000000000004</v>
      </c>
      <c r="F70" s="166">
        <v>12.31</v>
      </c>
      <c r="G70" s="26">
        <f t="shared" si="21"/>
        <v>64.89999999999999</v>
      </c>
      <c r="H70" s="166">
        <v>3</v>
      </c>
      <c r="I70" s="168">
        <f t="shared" si="22"/>
        <v>30</v>
      </c>
      <c r="J70" s="166">
        <v>180</v>
      </c>
      <c r="K70" s="30">
        <f t="shared" si="23"/>
        <v>48.5</v>
      </c>
      <c r="L70" s="167">
        <f t="shared" si="24"/>
        <v>190.95</v>
      </c>
    </row>
    <row r="71" spans="1:12" ht="15">
      <c r="A71" s="159" t="s">
        <v>30</v>
      </c>
      <c r="B71" s="169" t="s">
        <v>86</v>
      </c>
      <c r="C71" s="112" t="s">
        <v>85</v>
      </c>
      <c r="D71" s="23">
        <v>8.42</v>
      </c>
      <c r="E71" s="24">
        <f t="shared" si="20"/>
        <v>48.9</v>
      </c>
      <c r="F71" s="25">
        <v>13.72</v>
      </c>
      <c r="G71" s="26">
        <f t="shared" si="21"/>
        <v>50.79999999999998</v>
      </c>
      <c r="H71" s="25">
        <v>2.85</v>
      </c>
      <c r="I71" s="26">
        <f t="shared" si="22"/>
        <v>28.5</v>
      </c>
      <c r="J71" s="29">
        <v>172</v>
      </c>
      <c r="K71" s="30">
        <f t="shared" si="23"/>
        <v>44.5</v>
      </c>
      <c r="L71" s="170">
        <f t="shared" si="24"/>
        <v>172.7</v>
      </c>
    </row>
    <row r="72" spans="1:12" ht="15">
      <c r="A72" s="74" t="s">
        <v>32</v>
      </c>
      <c r="B72" s="250" t="s">
        <v>87</v>
      </c>
      <c r="C72" s="56" t="s">
        <v>83</v>
      </c>
      <c r="D72" s="165">
        <v>9.19</v>
      </c>
      <c r="E72" s="24">
        <f t="shared" si="20"/>
        <v>45.050000000000004</v>
      </c>
      <c r="F72" s="166">
        <v>13.62</v>
      </c>
      <c r="G72" s="26">
        <f t="shared" si="21"/>
        <v>51.80000000000001</v>
      </c>
      <c r="H72" s="237">
        <v>3.6</v>
      </c>
      <c r="I72" s="54">
        <f t="shared" si="22"/>
        <v>36</v>
      </c>
      <c r="J72" s="161">
        <v>156</v>
      </c>
      <c r="K72" s="30">
        <f t="shared" si="23"/>
        <v>36.5</v>
      </c>
      <c r="L72" s="167">
        <f t="shared" si="24"/>
        <v>169.35000000000002</v>
      </c>
    </row>
    <row r="73" spans="1:12" ht="15">
      <c r="A73" s="74" t="s">
        <v>34</v>
      </c>
      <c r="B73" s="251" t="s">
        <v>88</v>
      </c>
      <c r="C73" s="56" t="s">
        <v>83</v>
      </c>
      <c r="D73" s="165">
        <v>10.24</v>
      </c>
      <c r="E73" s="24">
        <f t="shared" si="20"/>
        <v>39.8</v>
      </c>
      <c r="F73" s="166">
        <v>12.68</v>
      </c>
      <c r="G73" s="26">
        <f t="shared" si="21"/>
        <v>61.2</v>
      </c>
      <c r="H73" s="237">
        <v>3</v>
      </c>
      <c r="I73" s="24">
        <f t="shared" si="22"/>
        <v>30</v>
      </c>
      <c r="J73" s="166">
        <v>143</v>
      </c>
      <c r="K73" s="30">
        <f t="shared" si="23"/>
        <v>30</v>
      </c>
      <c r="L73" s="167">
        <f t="shared" si="24"/>
        <v>161</v>
      </c>
    </row>
    <row r="74" spans="1:12" ht="15">
      <c r="A74" s="159" t="s">
        <v>56</v>
      </c>
      <c r="B74" s="169" t="s">
        <v>89</v>
      </c>
      <c r="C74" s="112" t="s">
        <v>85</v>
      </c>
      <c r="D74" s="23">
        <v>7.83</v>
      </c>
      <c r="E74" s="24">
        <f t="shared" si="20"/>
        <v>51.85</v>
      </c>
      <c r="F74" s="25">
        <v>15.06</v>
      </c>
      <c r="G74" s="26">
        <f t="shared" si="21"/>
        <v>38.7</v>
      </c>
      <c r="H74" s="81">
        <v>2.6</v>
      </c>
      <c r="I74" s="24">
        <f t="shared" si="22"/>
        <v>26</v>
      </c>
      <c r="J74" s="25">
        <v>127</v>
      </c>
      <c r="K74" s="30">
        <f t="shared" si="23"/>
        <v>22</v>
      </c>
      <c r="L74" s="167">
        <f t="shared" si="24"/>
        <v>138.55</v>
      </c>
    </row>
    <row r="75" spans="1:12" ht="13.5" thickBot="1">
      <c r="A75" s="3"/>
      <c r="B75" s="3"/>
      <c r="C75" s="3"/>
      <c r="D75" s="80"/>
      <c r="E75" s="7"/>
      <c r="F75" s="80"/>
      <c r="G75" s="7"/>
      <c r="H75" s="80"/>
      <c r="I75" s="7"/>
      <c r="J75" s="80"/>
      <c r="K75" s="7"/>
      <c r="L75" s="172"/>
    </row>
    <row r="76" spans="1:12" ht="13.5" thickBot="1">
      <c r="A76" s="263" t="s">
        <v>90</v>
      </c>
      <c r="B76" s="270"/>
      <c r="C76" s="264"/>
      <c r="D76" s="39" t="s">
        <v>4</v>
      </c>
      <c r="E76" s="40"/>
      <c r="F76" s="41" t="s">
        <v>5</v>
      </c>
      <c r="G76" s="149"/>
      <c r="H76" s="42" t="s">
        <v>6</v>
      </c>
      <c r="I76" s="42"/>
      <c r="J76" s="43" t="s">
        <v>7</v>
      </c>
      <c r="K76" s="44"/>
      <c r="L76" s="150" t="s">
        <v>8</v>
      </c>
    </row>
    <row r="77" spans="1:12" ht="13.5" thickBot="1">
      <c r="A77" s="97" t="s">
        <v>9</v>
      </c>
      <c r="B77" s="98" t="s">
        <v>10</v>
      </c>
      <c r="C77" s="10" t="s">
        <v>46</v>
      </c>
      <c r="D77" s="151" t="s">
        <v>12</v>
      </c>
      <c r="E77" s="152" t="s">
        <v>13</v>
      </c>
      <c r="F77" s="153" t="s">
        <v>12</v>
      </c>
      <c r="G77" s="154" t="s">
        <v>13</v>
      </c>
      <c r="H77" s="155" t="s">
        <v>12</v>
      </c>
      <c r="I77" s="152" t="s">
        <v>13</v>
      </c>
      <c r="J77" s="156" t="s">
        <v>12</v>
      </c>
      <c r="K77" s="157" t="s">
        <v>13</v>
      </c>
      <c r="L77" s="158" t="s">
        <v>13</v>
      </c>
    </row>
    <row r="78" spans="1:12" ht="15">
      <c r="A78" s="126" t="s">
        <v>14</v>
      </c>
      <c r="B78" s="173" t="s">
        <v>91</v>
      </c>
      <c r="C78" s="58" t="s">
        <v>16</v>
      </c>
      <c r="D78" s="160">
        <v>4.87</v>
      </c>
      <c r="E78" s="54">
        <f aca="true" t="shared" si="25" ref="E78:E92">IF(D78&lt;6.8,D78*-10+125,D78*-5+91)</f>
        <v>76.3</v>
      </c>
      <c r="F78" s="161">
        <v>11.27</v>
      </c>
      <c r="G78" s="162">
        <f aca="true" t="shared" si="26" ref="G78:G92">IF(F78&lt;14.7,F78*-10+188,F78*-5+114)</f>
        <v>75.30000000000001</v>
      </c>
      <c r="H78" s="163">
        <v>6</v>
      </c>
      <c r="I78" s="54">
        <f aca="true" t="shared" si="27" ref="I78:I92">H78*10</f>
        <v>60</v>
      </c>
      <c r="J78" s="161">
        <v>201</v>
      </c>
      <c r="K78" s="53">
        <f aca="true" t="shared" si="28" ref="K78:K92">0.5*J78-41.5</f>
        <v>59</v>
      </c>
      <c r="L78" s="55">
        <f aca="true" t="shared" si="29" ref="L78:L92">E78+G78+I78+K78</f>
        <v>270.6</v>
      </c>
    </row>
    <row r="79" spans="1:12" ht="15">
      <c r="A79" s="74" t="s">
        <v>17</v>
      </c>
      <c r="B79" s="88" t="s">
        <v>92</v>
      </c>
      <c r="C79" s="58" t="s">
        <v>16</v>
      </c>
      <c r="D79" s="165">
        <v>3.62</v>
      </c>
      <c r="E79" s="24">
        <f t="shared" si="25"/>
        <v>88.8</v>
      </c>
      <c r="F79" s="166">
        <v>12.31</v>
      </c>
      <c r="G79" s="26">
        <f t="shared" si="26"/>
        <v>64.89999999999999</v>
      </c>
      <c r="H79" s="237">
        <v>5.7</v>
      </c>
      <c r="I79" s="24">
        <f t="shared" si="27"/>
        <v>57</v>
      </c>
      <c r="J79" s="166">
        <v>199</v>
      </c>
      <c r="K79" s="30">
        <f t="shared" si="28"/>
        <v>58</v>
      </c>
      <c r="L79" s="49">
        <f t="shared" si="29"/>
        <v>268.7</v>
      </c>
    </row>
    <row r="80" spans="1:12" ht="15">
      <c r="A80" s="174" t="s">
        <v>20</v>
      </c>
      <c r="B80" s="88" t="s">
        <v>93</v>
      </c>
      <c r="C80" s="58" t="s">
        <v>16</v>
      </c>
      <c r="D80" s="165">
        <v>4.88</v>
      </c>
      <c r="E80" s="24">
        <f t="shared" si="25"/>
        <v>76.2</v>
      </c>
      <c r="F80" s="166">
        <v>11.2</v>
      </c>
      <c r="G80" s="26">
        <f t="shared" si="26"/>
        <v>76</v>
      </c>
      <c r="H80" s="237">
        <v>5</v>
      </c>
      <c r="I80" s="24">
        <f t="shared" si="27"/>
        <v>50</v>
      </c>
      <c r="J80" s="166">
        <v>190</v>
      </c>
      <c r="K80" s="30">
        <f t="shared" si="28"/>
        <v>53.5</v>
      </c>
      <c r="L80" s="49">
        <f t="shared" si="29"/>
        <v>255.7</v>
      </c>
    </row>
    <row r="81" spans="1:12" ht="15">
      <c r="A81" s="175" t="s">
        <v>23</v>
      </c>
      <c r="B81" s="88" t="s">
        <v>94</v>
      </c>
      <c r="C81" s="58" t="s">
        <v>19</v>
      </c>
      <c r="D81" s="165">
        <v>5.43</v>
      </c>
      <c r="E81" s="24">
        <f t="shared" si="25"/>
        <v>70.7</v>
      </c>
      <c r="F81" s="166">
        <v>10.93</v>
      </c>
      <c r="G81" s="26">
        <f t="shared" si="26"/>
        <v>78.7</v>
      </c>
      <c r="H81" s="237">
        <v>4.75</v>
      </c>
      <c r="I81" s="24">
        <f t="shared" si="27"/>
        <v>47.5</v>
      </c>
      <c r="J81" s="166">
        <v>178</v>
      </c>
      <c r="K81" s="30">
        <f t="shared" si="28"/>
        <v>47.5</v>
      </c>
      <c r="L81" s="49">
        <f t="shared" si="29"/>
        <v>244.4</v>
      </c>
    </row>
    <row r="82" spans="1:12" ht="15">
      <c r="A82" s="74" t="s">
        <v>25</v>
      </c>
      <c r="B82" s="88" t="s">
        <v>95</v>
      </c>
      <c r="C82" s="56" t="s">
        <v>16</v>
      </c>
      <c r="D82" s="165">
        <v>6.16</v>
      </c>
      <c r="E82" s="24">
        <f t="shared" si="25"/>
        <v>63.4</v>
      </c>
      <c r="F82" s="166">
        <v>10.84</v>
      </c>
      <c r="G82" s="26">
        <f t="shared" si="26"/>
        <v>79.6</v>
      </c>
      <c r="H82" s="237">
        <v>4.45</v>
      </c>
      <c r="I82" s="24">
        <f t="shared" si="27"/>
        <v>44.5</v>
      </c>
      <c r="J82" s="166">
        <v>193</v>
      </c>
      <c r="K82" s="30">
        <f t="shared" si="28"/>
        <v>55</v>
      </c>
      <c r="L82" s="49">
        <f t="shared" si="29"/>
        <v>242.5</v>
      </c>
    </row>
    <row r="83" spans="1:12" ht="15">
      <c r="A83" s="174" t="s">
        <v>28</v>
      </c>
      <c r="B83" s="88" t="s">
        <v>96</v>
      </c>
      <c r="C83" s="56" t="s">
        <v>19</v>
      </c>
      <c r="D83" s="165">
        <v>7.25</v>
      </c>
      <c r="E83" s="24">
        <f t="shared" si="25"/>
        <v>54.75</v>
      </c>
      <c r="F83" s="166">
        <v>11.32</v>
      </c>
      <c r="G83" s="26">
        <f t="shared" si="26"/>
        <v>74.8</v>
      </c>
      <c r="H83" s="237">
        <v>4.3</v>
      </c>
      <c r="I83" s="24">
        <f t="shared" si="27"/>
        <v>43</v>
      </c>
      <c r="J83" s="166">
        <v>187</v>
      </c>
      <c r="K83" s="30">
        <f t="shared" si="28"/>
        <v>52</v>
      </c>
      <c r="L83" s="49">
        <f t="shared" si="29"/>
        <v>224.55</v>
      </c>
    </row>
    <row r="84" spans="1:12" ht="15">
      <c r="A84" s="175" t="s">
        <v>30</v>
      </c>
      <c r="B84" s="91" t="s">
        <v>97</v>
      </c>
      <c r="C84" s="112" t="s">
        <v>85</v>
      </c>
      <c r="D84" s="128">
        <v>7.84</v>
      </c>
      <c r="E84" s="24">
        <f t="shared" si="25"/>
        <v>51.8</v>
      </c>
      <c r="F84" s="166">
        <v>11.9</v>
      </c>
      <c r="G84" s="26">
        <f t="shared" si="26"/>
        <v>69</v>
      </c>
      <c r="H84" s="237">
        <v>5.6</v>
      </c>
      <c r="I84" s="24">
        <f t="shared" si="27"/>
        <v>56</v>
      </c>
      <c r="J84" s="166">
        <v>180</v>
      </c>
      <c r="K84" s="30">
        <f t="shared" si="28"/>
        <v>48.5</v>
      </c>
      <c r="L84" s="49">
        <f t="shared" si="29"/>
        <v>225.3</v>
      </c>
    </row>
    <row r="85" spans="1:12" ht="15">
      <c r="A85" s="74" t="s">
        <v>32</v>
      </c>
      <c r="B85" s="88" t="s">
        <v>98</v>
      </c>
      <c r="C85" s="112" t="s">
        <v>85</v>
      </c>
      <c r="D85" s="128">
        <v>9.18</v>
      </c>
      <c r="E85" s="24">
        <f t="shared" si="25"/>
        <v>45.1</v>
      </c>
      <c r="F85" s="166">
        <v>12.33</v>
      </c>
      <c r="G85" s="26">
        <f t="shared" si="26"/>
        <v>64.7</v>
      </c>
      <c r="H85" s="237">
        <v>6.05</v>
      </c>
      <c r="I85" s="24">
        <f t="shared" si="27"/>
        <v>60.5</v>
      </c>
      <c r="J85" s="166">
        <v>190</v>
      </c>
      <c r="K85" s="30">
        <f t="shared" si="28"/>
        <v>53.5</v>
      </c>
      <c r="L85" s="49">
        <f t="shared" si="29"/>
        <v>223.8</v>
      </c>
    </row>
    <row r="86" spans="1:12" ht="15">
      <c r="A86" s="174" t="s">
        <v>34</v>
      </c>
      <c r="B86" s="91" t="s">
        <v>99</v>
      </c>
      <c r="C86" s="112" t="s">
        <v>85</v>
      </c>
      <c r="D86" s="165">
        <v>7.56</v>
      </c>
      <c r="E86" s="24">
        <f t="shared" si="25"/>
        <v>53.2</v>
      </c>
      <c r="F86" s="166">
        <v>12.33</v>
      </c>
      <c r="G86" s="26">
        <f t="shared" si="26"/>
        <v>64.7</v>
      </c>
      <c r="H86" s="237">
        <v>4.3</v>
      </c>
      <c r="I86" s="24">
        <f t="shared" si="27"/>
        <v>43</v>
      </c>
      <c r="J86" s="166">
        <v>188</v>
      </c>
      <c r="K86" s="30">
        <f t="shared" si="28"/>
        <v>52.5</v>
      </c>
      <c r="L86" s="49">
        <f t="shared" si="29"/>
        <v>213.4</v>
      </c>
    </row>
    <row r="87" spans="1:12" ht="30">
      <c r="A87" s="175" t="s">
        <v>56</v>
      </c>
      <c r="B87" s="246" t="s">
        <v>100</v>
      </c>
      <c r="C87" s="56" t="s">
        <v>83</v>
      </c>
      <c r="D87" s="165">
        <v>6.66</v>
      </c>
      <c r="E87" s="24">
        <f t="shared" si="25"/>
        <v>58.400000000000006</v>
      </c>
      <c r="F87" s="166">
        <v>12.77</v>
      </c>
      <c r="G87" s="26">
        <f t="shared" si="26"/>
        <v>60.30000000000001</v>
      </c>
      <c r="H87" s="237">
        <v>5</v>
      </c>
      <c r="I87" s="24">
        <f t="shared" si="27"/>
        <v>50</v>
      </c>
      <c r="J87" s="166">
        <v>160</v>
      </c>
      <c r="K87" s="30">
        <f t="shared" si="28"/>
        <v>38.5</v>
      </c>
      <c r="L87" s="49">
        <f t="shared" si="29"/>
        <v>207.20000000000002</v>
      </c>
    </row>
    <row r="88" spans="1:12" ht="15">
      <c r="A88" s="74" t="s">
        <v>58</v>
      </c>
      <c r="B88" s="91" t="s">
        <v>101</v>
      </c>
      <c r="C88" s="56" t="s">
        <v>102</v>
      </c>
      <c r="D88" s="165">
        <v>8.91</v>
      </c>
      <c r="E88" s="24">
        <f t="shared" si="25"/>
        <v>46.45</v>
      </c>
      <c r="F88" s="166">
        <v>12.27</v>
      </c>
      <c r="G88" s="26">
        <f t="shared" si="26"/>
        <v>65.30000000000001</v>
      </c>
      <c r="H88" s="237">
        <v>3.8</v>
      </c>
      <c r="I88" s="24">
        <f t="shared" si="27"/>
        <v>38</v>
      </c>
      <c r="J88" s="166">
        <v>178</v>
      </c>
      <c r="K88" s="30">
        <f t="shared" si="28"/>
        <v>47.5</v>
      </c>
      <c r="L88" s="49">
        <f t="shared" si="29"/>
        <v>197.25</v>
      </c>
    </row>
    <row r="89" spans="1:12" ht="15">
      <c r="A89" s="174" t="s">
        <v>103</v>
      </c>
      <c r="B89" s="171" t="s">
        <v>104</v>
      </c>
      <c r="C89" s="56" t="s">
        <v>19</v>
      </c>
      <c r="D89" s="165">
        <v>10.28</v>
      </c>
      <c r="E89" s="24">
        <f t="shared" si="25"/>
        <v>39.6</v>
      </c>
      <c r="F89" s="166">
        <v>13.64</v>
      </c>
      <c r="G89" s="26">
        <f t="shared" si="26"/>
        <v>51.599999999999994</v>
      </c>
      <c r="H89" s="237">
        <v>3.7</v>
      </c>
      <c r="I89" s="24">
        <f t="shared" si="27"/>
        <v>37</v>
      </c>
      <c r="J89" s="166">
        <v>155</v>
      </c>
      <c r="K89" s="30">
        <f t="shared" si="28"/>
        <v>36</v>
      </c>
      <c r="L89" s="49">
        <f t="shared" si="29"/>
        <v>164.2</v>
      </c>
    </row>
    <row r="90" spans="1:12" ht="15">
      <c r="A90" s="74" t="s">
        <v>105</v>
      </c>
      <c r="B90" s="176" t="s">
        <v>106</v>
      </c>
      <c r="C90" s="112" t="s">
        <v>85</v>
      </c>
      <c r="D90" s="165">
        <v>12.94</v>
      </c>
      <c r="E90" s="24">
        <f t="shared" si="25"/>
        <v>26.299999999999997</v>
      </c>
      <c r="F90" s="166">
        <v>12.84</v>
      </c>
      <c r="G90" s="26">
        <f t="shared" si="26"/>
        <v>59.599999999999994</v>
      </c>
      <c r="H90" s="237">
        <v>3.7</v>
      </c>
      <c r="I90" s="24">
        <f t="shared" si="27"/>
        <v>37</v>
      </c>
      <c r="J90" s="166">
        <v>155</v>
      </c>
      <c r="K90" s="30">
        <f t="shared" si="28"/>
        <v>36</v>
      </c>
      <c r="L90" s="49">
        <f t="shared" si="29"/>
        <v>158.89999999999998</v>
      </c>
    </row>
    <row r="91" spans="1:12" ht="15">
      <c r="A91" s="74" t="s">
        <v>107</v>
      </c>
      <c r="B91" s="252" t="s">
        <v>108</v>
      </c>
      <c r="C91" s="56" t="s">
        <v>83</v>
      </c>
      <c r="D91" s="165">
        <v>11.9</v>
      </c>
      <c r="E91" s="24">
        <f t="shared" si="25"/>
        <v>31.5</v>
      </c>
      <c r="F91" s="166">
        <v>12.77</v>
      </c>
      <c r="G91" s="26">
        <f t="shared" si="26"/>
        <v>60.30000000000001</v>
      </c>
      <c r="H91" s="237">
        <v>3.45</v>
      </c>
      <c r="I91" s="24">
        <f t="shared" si="27"/>
        <v>34.5</v>
      </c>
      <c r="J91" s="166">
        <v>143</v>
      </c>
      <c r="K91" s="30">
        <f t="shared" si="28"/>
        <v>30</v>
      </c>
      <c r="L91" s="49">
        <f t="shared" si="29"/>
        <v>156.3</v>
      </c>
    </row>
    <row r="92" spans="1:12" ht="15">
      <c r="A92" s="74" t="s">
        <v>109</v>
      </c>
      <c r="B92" s="253" t="s">
        <v>110</v>
      </c>
      <c r="C92" s="56" t="s">
        <v>83</v>
      </c>
      <c r="D92" s="165">
        <v>12.59</v>
      </c>
      <c r="E92" s="24">
        <f t="shared" si="25"/>
        <v>28.049999999999997</v>
      </c>
      <c r="F92" s="166">
        <v>13.16</v>
      </c>
      <c r="G92" s="26">
        <f t="shared" si="26"/>
        <v>56.400000000000006</v>
      </c>
      <c r="H92" s="237">
        <v>3.6</v>
      </c>
      <c r="I92" s="24">
        <f t="shared" si="27"/>
        <v>36</v>
      </c>
      <c r="J92" s="166">
        <v>147</v>
      </c>
      <c r="K92" s="30">
        <f t="shared" si="28"/>
        <v>32</v>
      </c>
      <c r="L92" s="49">
        <f t="shared" si="29"/>
        <v>152.45</v>
      </c>
    </row>
    <row r="93" spans="1:12" ht="12.75">
      <c r="A93" s="177"/>
      <c r="B93" s="242"/>
      <c r="C93" s="85"/>
      <c r="D93" s="242"/>
      <c r="E93" s="8"/>
      <c r="F93" s="242"/>
      <c r="G93" s="8"/>
      <c r="H93" s="242"/>
      <c r="I93" s="8"/>
      <c r="J93" s="242"/>
      <c r="K93" s="8"/>
      <c r="L93" s="178"/>
    </row>
    <row r="94" spans="1:12" ht="13.5" thickBot="1">
      <c r="A94" s="4"/>
      <c r="B94" s="3"/>
      <c r="C94" s="3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3.5" thickBot="1">
      <c r="A95" s="263" t="s">
        <v>111</v>
      </c>
      <c r="B95" s="264"/>
      <c r="C95" s="264"/>
      <c r="D95" s="39" t="s">
        <v>4</v>
      </c>
      <c r="E95" s="40"/>
      <c r="F95" s="41" t="s">
        <v>5</v>
      </c>
      <c r="G95" s="149"/>
      <c r="H95" s="42" t="s">
        <v>6</v>
      </c>
      <c r="I95" s="42"/>
      <c r="J95" s="43" t="s">
        <v>7</v>
      </c>
      <c r="K95" s="44"/>
      <c r="L95" s="150" t="s">
        <v>8</v>
      </c>
    </row>
    <row r="96" spans="1:12" ht="13.5" thickBot="1">
      <c r="A96" s="37" t="s">
        <v>9</v>
      </c>
      <c r="B96" s="98" t="s">
        <v>10</v>
      </c>
      <c r="C96" s="179" t="s">
        <v>46</v>
      </c>
      <c r="D96" s="151" t="s">
        <v>12</v>
      </c>
      <c r="E96" s="152" t="s">
        <v>13</v>
      </c>
      <c r="F96" s="153" t="s">
        <v>12</v>
      </c>
      <c r="G96" s="154" t="s">
        <v>13</v>
      </c>
      <c r="H96" s="155" t="s">
        <v>12</v>
      </c>
      <c r="I96" s="152" t="s">
        <v>13</v>
      </c>
      <c r="J96" s="153" t="s">
        <v>12</v>
      </c>
      <c r="K96" s="180" t="s">
        <v>13</v>
      </c>
      <c r="L96" s="158" t="s">
        <v>13</v>
      </c>
    </row>
    <row r="97" spans="1:12" ht="15">
      <c r="A97" s="226" t="s">
        <v>14</v>
      </c>
      <c r="B97" s="144" t="s">
        <v>112</v>
      </c>
      <c r="C97" s="227" t="s">
        <v>113</v>
      </c>
      <c r="D97" s="129">
        <v>4.43</v>
      </c>
      <c r="E97" s="228">
        <f aca="true" t="shared" si="30" ref="E97:E114">IF(D97&lt;6.8,D97*-10+125,D97*-5+91)</f>
        <v>80.7</v>
      </c>
      <c r="F97" s="229">
        <v>10.37</v>
      </c>
      <c r="G97" s="230">
        <f aca="true" t="shared" si="31" ref="G97:G114">IF(F97&lt;14.7,F97*-10+188,F97*-5+114)</f>
        <v>84.30000000000001</v>
      </c>
      <c r="H97" s="231">
        <v>3.35</v>
      </c>
      <c r="I97" s="228">
        <f aca="true" t="shared" si="32" ref="I97:I114">H97*10</f>
        <v>33.5</v>
      </c>
      <c r="J97" s="229">
        <v>232</v>
      </c>
      <c r="K97" s="232">
        <f aca="true" t="shared" si="33" ref="K97:K114">0.5*J97-41.5</f>
        <v>74.5</v>
      </c>
      <c r="L97" s="147">
        <f aca="true" t="shared" si="34" ref="L97:L114">E97+G97+I97+K97</f>
        <v>273</v>
      </c>
    </row>
    <row r="98" spans="1:12" ht="15">
      <c r="A98" s="181" t="s">
        <v>17</v>
      </c>
      <c r="B98" s="169" t="s">
        <v>114</v>
      </c>
      <c r="C98" s="58" t="s">
        <v>16</v>
      </c>
      <c r="D98" s="165">
        <v>4.07</v>
      </c>
      <c r="E98" s="24">
        <f t="shared" si="30"/>
        <v>84.3</v>
      </c>
      <c r="F98" s="166">
        <v>10.77</v>
      </c>
      <c r="G98" s="26">
        <f t="shared" si="31"/>
        <v>80.30000000000001</v>
      </c>
      <c r="H98" s="237">
        <v>3.9</v>
      </c>
      <c r="I98" s="24">
        <f t="shared" si="32"/>
        <v>39</v>
      </c>
      <c r="J98" s="166">
        <v>210</v>
      </c>
      <c r="K98" s="30">
        <f t="shared" si="33"/>
        <v>63.5</v>
      </c>
      <c r="L98" s="49">
        <f t="shared" si="34"/>
        <v>267.1</v>
      </c>
    </row>
    <row r="99" spans="1:12" ht="15">
      <c r="A99" s="130" t="s">
        <v>20</v>
      </c>
      <c r="B99" s="141" t="s">
        <v>115</v>
      </c>
      <c r="C99" s="227" t="s">
        <v>113</v>
      </c>
      <c r="D99" s="128">
        <v>5.08</v>
      </c>
      <c r="E99" s="133">
        <f t="shared" si="30"/>
        <v>74.2</v>
      </c>
      <c r="F99" s="233">
        <v>11</v>
      </c>
      <c r="G99" s="234">
        <f t="shared" si="31"/>
        <v>78</v>
      </c>
      <c r="H99" s="143">
        <v>4.95</v>
      </c>
      <c r="I99" s="133">
        <f t="shared" si="32"/>
        <v>49.5</v>
      </c>
      <c r="J99" s="134">
        <v>203</v>
      </c>
      <c r="K99" s="139">
        <f t="shared" si="33"/>
        <v>60</v>
      </c>
      <c r="L99" s="140">
        <f t="shared" si="34"/>
        <v>261.7</v>
      </c>
    </row>
    <row r="100" spans="1:12" ht="15">
      <c r="A100" s="175" t="s">
        <v>23</v>
      </c>
      <c r="B100" s="90" t="s">
        <v>116</v>
      </c>
      <c r="C100" s="56" t="s">
        <v>19</v>
      </c>
      <c r="D100" s="165">
        <v>4.22</v>
      </c>
      <c r="E100" s="24">
        <f t="shared" si="30"/>
        <v>82.80000000000001</v>
      </c>
      <c r="F100" s="182">
        <v>11.18</v>
      </c>
      <c r="G100" s="26">
        <f t="shared" si="31"/>
        <v>76.2</v>
      </c>
      <c r="H100" s="237">
        <v>3.8</v>
      </c>
      <c r="I100" s="24">
        <f t="shared" si="32"/>
        <v>38</v>
      </c>
      <c r="J100" s="166">
        <v>200</v>
      </c>
      <c r="K100" s="30">
        <f t="shared" si="33"/>
        <v>58.5</v>
      </c>
      <c r="L100" s="49">
        <f t="shared" si="34"/>
        <v>255.5</v>
      </c>
    </row>
    <row r="101" spans="1:12" ht="15">
      <c r="A101" s="159" t="s">
        <v>25</v>
      </c>
      <c r="B101" s="91" t="s">
        <v>117</v>
      </c>
      <c r="C101" s="56" t="s">
        <v>16</v>
      </c>
      <c r="D101" s="165">
        <v>5.44</v>
      </c>
      <c r="E101" s="24">
        <f t="shared" si="30"/>
        <v>70.6</v>
      </c>
      <c r="F101" s="166">
        <v>11.33</v>
      </c>
      <c r="G101" s="26">
        <f t="shared" si="31"/>
        <v>74.7</v>
      </c>
      <c r="H101" s="237">
        <v>4.9</v>
      </c>
      <c r="I101" s="24">
        <f t="shared" si="32"/>
        <v>49</v>
      </c>
      <c r="J101" s="166">
        <v>204</v>
      </c>
      <c r="K101" s="30">
        <f t="shared" si="33"/>
        <v>60.5</v>
      </c>
      <c r="L101" s="49">
        <f t="shared" si="34"/>
        <v>254.8</v>
      </c>
    </row>
    <row r="102" spans="1:12" ht="15">
      <c r="A102" s="181" t="s">
        <v>28</v>
      </c>
      <c r="B102" s="171" t="s">
        <v>118</v>
      </c>
      <c r="C102" s="56" t="s">
        <v>85</v>
      </c>
      <c r="D102" s="23">
        <v>5.31</v>
      </c>
      <c r="E102" s="24">
        <f t="shared" si="30"/>
        <v>71.9</v>
      </c>
      <c r="F102" s="25">
        <v>10.9</v>
      </c>
      <c r="G102" s="26">
        <f t="shared" si="31"/>
        <v>79</v>
      </c>
      <c r="H102" s="81">
        <v>3.6</v>
      </c>
      <c r="I102" s="24">
        <f t="shared" si="32"/>
        <v>36</v>
      </c>
      <c r="J102" s="25">
        <v>203</v>
      </c>
      <c r="K102" s="30">
        <f t="shared" si="33"/>
        <v>60</v>
      </c>
      <c r="L102" s="49">
        <f t="shared" si="34"/>
        <v>246.9</v>
      </c>
    </row>
    <row r="103" spans="1:12" ht="15">
      <c r="A103" s="74" t="s">
        <v>30</v>
      </c>
      <c r="B103" s="90" t="s">
        <v>119</v>
      </c>
      <c r="C103" s="56" t="s">
        <v>16</v>
      </c>
      <c r="D103" s="165">
        <v>5.26</v>
      </c>
      <c r="E103" s="24">
        <f t="shared" si="30"/>
        <v>72.4</v>
      </c>
      <c r="F103" s="166">
        <v>11.33</v>
      </c>
      <c r="G103" s="26">
        <f t="shared" si="31"/>
        <v>74.7</v>
      </c>
      <c r="H103" s="237">
        <v>3.7</v>
      </c>
      <c r="I103" s="24">
        <f t="shared" si="32"/>
        <v>37</v>
      </c>
      <c r="J103" s="166">
        <v>203</v>
      </c>
      <c r="K103" s="30">
        <f t="shared" si="33"/>
        <v>60</v>
      </c>
      <c r="L103" s="49">
        <f t="shared" si="34"/>
        <v>244.10000000000002</v>
      </c>
    </row>
    <row r="104" spans="1:12" ht="15">
      <c r="A104" s="174" t="s">
        <v>32</v>
      </c>
      <c r="B104" s="90" t="s">
        <v>120</v>
      </c>
      <c r="C104" s="112" t="s">
        <v>85</v>
      </c>
      <c r="D104" s="165">
        <v>5.53</v>
      </c>
      <c r="E104" s="24">
        <f t="shared" si="30"/>
        <v>69.69999999999999</v>
      </c>
      <c r="F104" s="166">
        <v>10.89</v>
      </c>
      <c r="G104" s="26">
        <f t="shared" si="31"/>
        <v>79.1</v>
      </c>
      <c r="H104" s="237">
        <v>3.85</v>
      </c>
      <c r="I104" s="24">
        <f t="shared" si="32"/>
        <v>38.5</v>
      </c>
      <c r="J104" s="166">
        <v>195</v>
      </c>
      <c r="K104" s="30">
        <f t="shared" si="33"/>
        <v>56</v>
      </c>
      <c r="L104" s="49">
        <f t="shared" si="34"/>
        <v>243.29999999999998</v>
      </c>
    </row>
    <row r="105" spans="1:12" ht="15">
      <c r="A105" s="175" t="s">
        <v>34</v>
      </c>
      <c r="B105" s="246" t="s">
        <v>121</v>
      </c>
      <c r="C105" s="56" t="s">
        <v>83</v>
      </c>
      <c r="D105" s="165">
        <v>5.22</v>
      </c>
      <c r="E105" s="24">
        <f t="shared" si="30"/>
        <v>72.80000000000001</v>
      </c>
      <c r="F105" s="166">
        <v>12.29</v>
      </c>
      <c r="G105" s="26">
        <f t="shared" si="31"/>
        <v>65.10000000000001</v>
      </c>
      <c r="H105" s="237">
        <v>3.9</v>
      </c>
      <c r="I105" s="24">
        <f t="shared" si="32"/>
        <v>39</v>
      </c>
      <c r="J105" s="166">
        <v>200</v>
      </c>
      <c r="K105" s="30">
        <f t="shared" si="33"/>
        <v>58.5</v>
      </c>
      <c r="L105" s="49">
        <f t="shared" si="34"/>
        <v>235.40000000000003</v>
      </c>
    </row>
    <row r="106" spans="1:12" ht="15">
      <c r="A106" s="181" t="s">
        <v>56</v>
      </c>
      <c r="B106" s="88" t="s">
        <v>122</v>
      </c>
      <c r="C106" s="56" t="s">
        <v>102</v>
      </c>
      <c r="D106" s="165">
        <v>6.07</v>
      </c>
      <c r="E106" s="24">
        <f t="shared" si="30"/>
        <v>64.3</v>
      </c>
      <c r="F106" s="166">
        <v>11.43</v>
      </c>
      <c r="G106" s="26">
        <f t="shared" si="31"/>
        <v>73.7</v>
      </c>
      <c r="H106" s="237">
        <v>3.25</v>
      </c>
      <c r="I106" s="24">
        <f t="shared" si="32"/>
        <v>32.5</v>
      </c>
      <c r="J106" s="166">
        <v>187</v>
      </c>
      <c r="K106" s="30">
        <f t="shared" si="33"/>
        <v>52</v>
      </c>
      <c r="L106" s="49">
        <f t="shared" si="34"/>
        <v>222.5</v>
      </c>
    </row>
    <row r="107" spans="1:12" ht="30">
      <c r="A107" s="175" t="s">
        <v>58</v>
      </c>
      <c r="B107" s="90" t="s">
        <v>123</v>
      </c>
      <c r="C107" s="56" t="s">
        <v>16</v>
      </c>
      <c r="D107" s="128">
        <v>5</v>
      </c>
      <c r="E107" s="24">
        <f t="shared" si="30"/>
        <v>75</v>
      </c>
      <c r="F107" s="166">
        <v>11.78</v>
      </c>
      <c r="G107" s="26">
        <f t="shared" si="31"/>
        <v>70.2</v>
      </c>
      <c r="H107" s="237">
        <v>3.1</v>
      </c>
      <c r="I107" s="24">
        <f t="shared" si="32"/>
        <v>31</v>
      </c>
      <c r="J107" s="166">
        <v>170</v>
      </c>
      <c r="K107" s="30">
        <f t="shared" si="33"/>
        <v>43.5</v>
      </c>
      <c r="L107" s="49">
        <f t="shared" si="34"/>
        <v>219.7</v>
      </c>
    </row>
    <row r="108" spans="1:12" ht="15">
      <c r="A108" s="174" t="s">
        <v>103</v>
      </c>
      <c r="B108" s="88" t="s">
        <v>124</v>
      </c>
      <c r="C108" s="56" t="s">
        <v>102</v>
      </c>
      <c r="D108" s="128">
        <v>7.14</v>
      </c>
      <c r="E108" s="24">
        <f t="shared" si="30"/>
        <v>55.300000000000004</v>
      </c>
      <c r="F108" s="166">
        <v>11.31</v>
      </c>
      <c r="G108" s="26">
        <f t="shared" si="31"/>
        <v>74.89999999999999</v>
      </c>
      <c r="H108" s="237">
        <v>4.1</v>
      </c>
      <c r="I108" s="24">
        <f t="shared" si="32"/>
        <v>41</v>
      </c>
      <c r="J108" s="166">
        <v>180</v>
      </c>
      <c r="K108" s="30">
        <f t="shared" si="33"/>
        <v>48.5</v>
      </c>
      <c r="L108" s="49">
        <f t="shared" si="34"/>
        <v>219.7</v>
      </c>
    </row>
    <row r="109" spans="1:12" ht="12.75">
      <c r="A109" s="175" t="s">
        <v>105</v>
      </c>
      <c r="B109" s="183" t="s">
        <v>125</v>
      </c>
      <c r="C109" s="81" t="s">
        <v>19</v>
      </c>
      <c r="D109" s="165">
        <v>6.43</v>
      </c>
      <c r="E109" s="24">
        <f t="shared" si="30"/>
        <v>60.7</v>
      </c>
      <c r="F109" s="166">
        <v>12.39</v>
      </c>
      <c r="G109" s="26">
        <f t="shared" si="31"/>
        <v>64.1</v>
      </c>
      <c r="H109" s="237">
        <v>4.05</v>
      </c>
      <c r="I109" s="24">
        <f t="shared" si="32"/>
        <v>40.5</v>
      </c>
      <c r="J109" s="166">
        <v>186</v>
      </c>
      <c r="K109" s="30">
        <f t="shared" si="33"/>
        <v>51.5</v>
      </c>
      <c r="L109" s="49">
        <f t="shared" si="34"/>
        <v>216.8</v>
      </c>
    </row>
    <row r="110" spans="1:12" ht="15">
      <c r="A110" s="181" t="s">
        <v>107</v>
      </c>
      <c r="B110" s="88" t="s">
        <v>126</v>
      </c>
      <c r="C110" s="56" t="s">
        <v>102</v>
      </c>
      <c r="D110" s="165">
        <v>6.74</v>
      </c>
      <c r="E110" s="24">
        <f t="shared" si="30"/>
        <v>57.599999999999994</v>
      </c>
      <c r="F110" s="166">
        <v>12.28</v>
      </c>
      <c r="G110" s="26">
        <f t="shared" si="31"/>
        <v>65.2</v>
      </c>
      <c r="H110" s="237">
        <v>3.4</v>
      </c>
      <c r="I110" s="24">
        <f t="shared" si="32"/>
        <v>34</v>
      </c>
      <c r="J110" s="184">
        <v>194</v>
      </c>
      <c r="K110" s="30">
        <f t="shared" si="33"/>
        <v>55.5</v>
      </c>
      <c r="L110" s="49">
        <f t="shared" si="34"/>
        <v>212.3</v>
      </c>
    </row>
    <row r="111" spans="1:12" ht="15">
      <c r="A111" s="74" t="s">
        <v>109</v>
      </c>
      <c r="B111" s="91" t="s">
        <v>127</v>
      </c>
      <c r="C111" s="112" t="s">
        <v>85</v>
      </c>
      <c r="D111" s="185">
        <v>7.75</v>
      </c>
      <c r="E111" s="24">
        <f t="shared" si="30"/>
        <v>52.25</v>
      </c>
      <c r="F111" s="166">
        <v>11.73</v>
      </c>
      <c r="G111" s="26">
        <f t="shared" si="31"/>
        <v>70.69999999999999</v>
      </c>
      <c r="H111" s="166">
        <v>2.85</v>
      </c>
      <c r="I111" s="24">
        <f t="shared" si="32"/>
        <v>28.5</v>
      </c>
      <c r="J111" s="166">
        <v>196</v>
      </c>
      <c r="K111" s="30">
        <f t="shared" si="33"/>
        <v>56.5</v>
      </c>
      <c r="L111" s="49">
        <f t="shared" si="34"/>
        <v>207.95</v>
      </c>
    </row>
    <row r="112" spans="1:12" ht="15">
      <c r="A112" s="175" t="s">
        <v>128</v>
      </c>
      <c r="B112" s="88" t="s">
        <v>129</v>
      </c>
      <c r="C112" s="112" t="s">
        <v>85</v>
      </c>
      <c r="D112" s="185">
        <v>10.22</v>
      </c>
      <c r="E112" s="24">
        <f t="shared" si="30"/>
        <v>39.9</v>
      </c>
      <c r="F112" s="166">
        <v>11.71</v>
      </c>
      <c r="G112" s="26">
        <f t="shared" si="31"/>
        <v>70.89999999999999</v>
      </c>
      <c r="H112" s="166">
        <v>3</v>
      </c>
      <c r="I112" s="24">
        <f t="shared" si="32"/>
        <v>30</v>
      </c>
      <c r="J112" s="166">
        <v>196</v>
      </c>
      <c r="K112" s="30">
        <f t="shared" si="33"/>
        <v>56.5</v>
      </c>
      <c r="L112" s="49">
        <f t="shared" si="34"/>
        <v>197.29999999999998</v>
      </c>
    </row>
    <row r="113" spans="1:12" ht="15">
      <c r="A113" s="159" t="s">
        <v>130</v>
      </c>
      <c r="B113" s="186" t="s">
        <v>131</v>
      </c>
      <c r="C113" s="56" t="s">
        <v>19</v>
      </c>
      <c r="D113" s="185">
        <v>11.69</v>
      </c>
      <c r="E113" s="24">
        <f t="shared" si="30"/>
        <v>32.550000000000004</v>
      </c>
      <c r="F113" s="166">
        <v>14</v>
      </c>
      <c r="G113" s="26">
        <f t="shared" si="31"/>
        <v>48</v>
      </c>
      <c r="H113" s="166">
        <v>2.9</v>
      </c>
      <c r="I113" s="24">
        <f t="shared" si="32"/>
        <v>29</v>
      </c>
      <c r="J113" s="166">
        <v>143</v>
      </c>
      <c r="K113" s="30">
        <f t="shared" si="33"/>
        <v>30</v>
      </c>
      <c r="L113" s="49">
        <f t="shared" si="34"/>
        <v>139.55</v>
      </c>
    </row>
    <row r="114" spans="1:12" ht="13.5" thickBot="1">
      <c r="A114" s="187" t="s">
        <v>132</v>
      </c>
      <c r="B114" s="188"/>
      <c r="C114" s="36"/>
      <c r="D114" s="189"/>
      <c r="E114" s="33">
        <f t="shared" si="30"/>
        <v>125</v>
      </c>
      <c r="F114" s="190"/>
      <c r="G114" s="191">
        <f t="shared" si="31"/>
        <v>188</v>
      </c>
      <c r="H114" s="190"/>
      <c r="I114" s="33">
        <f t="shared" si="32"/>
        <v>0</v>
      </c>
      <c r="J114" s="190"/>
      <c r="K114" s="83">
        <f t="shared" si="33"/>
        <v>-41.5</v>
      </c>
      <c r="L114" s="50">
        <f t="shared" si="34"/>
        <v>271.5</v>
      </c>
    </row>
    <row r="115" spans="1:12" ht="13.5" thickBot="1">
      <c r="A115" s="3"/>
      <c r="B115" s="3"/>
      <c r="C115" s="3"/>
      <c r="D115" s="80"/>
      <c r="E115" s="192"/>
      <c r="F115" s="80"/>
      <c r="G115" s="192"/>
      <c r="H115" s="80"/>
      <c r="I115" s="80"/>
      <c r="J115" s="80"/>
      <c r="K115" s="80"/>
      <c r="L115" s="80"/>
    </row>
    <row r="116" spans="1:12" ht="13.5" thickBot="1">
      <c r="A116" s="263" t="s">
        <v>133</v>
      </c>
      <c r="B116" s="270"/>
      <c r="C116" s="264"/>
      <c r="D116" s="39" t="s">
        <v>4</v>
      </c>
      <c r="E116" s="40"/>
      <c r="F116" s="41" t="s">
        <v>5</v>
      </c>
      <c r="G116" s="149"/>
      <c r="H116" s="42" t="s">
        <v>6</v>
      </c>
      <c r="I116" s="42"/>
      <c r="J116" s="43" t="s">
        <v>7</v>
      </c>
      <c r="K116" s="44"/>
      <c r="L116" s="150" t="s">
        <v>8</v>
      </c>
    </row>
    <row r="117" spans="1:12" ht="13.5" thickBot="1">
      <c r="A117" s="37" t="s">
        <v>9</v>
      </c>
      <c r="B117" s="98" t="s">
        <v>10</v>
      </c>
      <c r="C117" s="179" t="s">
        <v>46</v>
      </c>
      <c r="D117" s="151" t="s">
        <v>12</v>
      </c>
      <c r="E117" s="152" t="s">
        <v>13</v>
      </c>
      <c r="F117" s="153" t="s">
        <v>12</v>
      </c>
      <c r="G117" s="154" t="s">
        <v>13</v>
      </c>
      <c r="H117" s="155" t="s">
        <v>12</v>
      </c>
      <c r="I117" s="152" t="s">
        <v>13</v>
      </c>
      <c r="J117" s="153" t="s">
        <v>12</v>
      </c>
      <c r="K117" s="180" t="s">
        <v>13</v>
      </c>
      <c r="L117" s="158" t="s">
        <v>13</v>
      </c>
    </row>
    <row r="118" spans="1:12" ht="15">
      <c r="A118" s="235" t="s">
        <v>14</v>
      </c>
      <c r="B118" s="236" t="s">
        <v>134</v>
      </c>
      <c r="C118" s="227" t="s">
        <v>113</v>
      </c>
      <c r="D118" s="128">
        <v>3.43</v>
      </c>
      <c r="E118" s="133">
        <f aca="true" t="shared" si="35" ref="E118:E127">IF(D118&lt;6.8,D118*-10+125,D118*-5+91)</f>
        <v>90.69999999999999</v>
      </c>
      <c r="F118" s="134">
        <v>10.61</v>
      </c>
      <c r="G118" s="234">
        <f aca="true" t="shared" si="36" ref="G118:G127">IF(F118&lt;14.7,F118*-10+188,F118*-5+114)</f>
        <v>81.9</v>
      </c>
      <c r="H118" s="143">
        <v>3.9</v>
      </c>
      <c r="I118" s="133">
        <f aca="true" t="shared" si="37" ref="I118:I127">H118*10</f>
        <v>39</v>
      </c>
      <c r="J118" s="134">
        <v>214</v>
      </c>
      <c r="K118" s="139">
        <f aca="true" t="shared" si="38" ref="K118:K127">0.5*J118-41.5</f>
        <v>65.5</v>
      </c>
      <c r="L118" s="140">
        <f aca="true" t="shared" si="39" ref="L118:L127">E118+G118+I118+K118</f>
        <v>277.1</v>
      </c>
    </row>
    <row r="119" spans="1:12" ht="15">
      <c r="A119" s="74" t="s">
        <v>17</v>
      </c>
      <c r="B119" s="194" t="s">
        <v>135</v>
      </c>
      <c r="C119" s="193" t="s">
        <v>16</v>
      </c>
      <c r="D119" s="165">
        <v>3.62</v>
      </c>
      <c r="E119" s="24">
        <f t="shared" si="35"/>
        <v>88.8</v>
      </c>
      <c r="F119" s="166">
        <v>11.55</v>
      </c>
      <c r="G119" s="26">
        <f t="shared" si="36"/>
        <v>72.5</v>
      </c>
      <c r="H119" s="237">
        <v>4.8</v>
      </c>
      <c r="I119" s="24">
        <f t="shared" si="37"/>
        <v>48</v>
      </c>
      <c r="J119" s="166">
        <v>216</v>
      </c>
      <c r="K119" s="30">
        <f t="shared" si="38"/>
        <v>66.5</v>
      </c>
      <c r="L119" s="49">
        <f t="shared" si="39"/>
        <v>275.8</v>
      </c>
    </row>
    <row r="120" spans="1:12" ht="15">
      <c r="A120" s="181" t="s">
        <v>20</v>
      </c>
      <c r="B120" s="195" t="s">
        <v>136</v>
      </c>
      <c r="C120" s="196" t="s">
        <v>85</v>
      </c>
      <c r="D120" s="23">
        <v>4.09</v>
      </c>
      <c r="E120" s="24">
        <f t="shared" si="35"/>
        <v>84.1</v>
      </c>
      <c r="F120" s="25">
        <v>11.43</v>
      </c>
      <c r="G120" s="26">
        <f t="shared" si="36"/>
        <v>73.7</v>
      </c>
      <c r="H120" s="81">
        <v>3.7</v>
      </c>
      <c r="I120" s="24">
        <f t="shared" si="37"/>
        <v>37</v>
      </c>
      <c r="J120" s="25">
        <v>214</v>
      </c>
      <c r="K120" s="30">
        <f t="shared" si="38"/>
        <v>65.5</v>
      </c>
      <c r="L120" s="197">
        <f t="shared" si="39"/>
        <v>260.3</v>
      </c>
    </row>
    <row r="121" spans="1:12" ht="15">
      <c r="A121" s="74" t="s">
        <v>23</v>
      </c>
      <c r="B121" s="194" t="s">
        <v>137</v>
      </c>
      <c r="C121" s="198" t="s">
        <v>19</v>
      </c>
      <c r="D121" s="165">
        <v>4.98</v>
      </c>
      <c r="E121" s="24">
        <f t="shared" si="35"/>
        <v>75.19999999999999</v>
      </c>
      <c r="F121" s="166">
        <v>11.03</v>
      </c>
      <c r="G121" s="26">
        <f t="shared" si="36"/>
        <v>77.7</v>
      </c>
      <c r="H121" s="237">
        <v>4.4</v>
      </c>
      <c r="I121" s="24">
        <f t="shared" si="37"/>
        <v>44</v>
      </c>
      <c r="J121" s="166">
        <v>208</v>
      </c>
      <c r="K121" s="30">
        <f t="shared" si="38"/>
        <v>62.5</v>
      </c>
      <c r="L121" s="49">
        <f t="shared" si="39"/>
        <v>259.4</v>
      </c>
    </row>
    <row r="122" spans="1:12" ht="15">
      <c r="A122" s="181" t="s">
        <v>25</v>
      </c>
      <c r="B122" s="194" t="s">
        <v>138</v>
      </c>
      <c r="C122" s="199" t="s">
        <v>85</v>
      </c>
      <c r="D122" s="165">
        <v>5.94</v>
      </c>
      <c r="E122" s="24">
        <f t="shared" si="35"/>
        <v>65.6</v>
      </c>
      <c r="F122" s="166">
        <v>11.66</v>
      </c>
      <c r="G122" s="26">
        <f t="shared" si="36"/>
        <v>71.4</v>
      </c>
      <c r="H122" s="237">
        <v>4.35</v>
      </c>
      <c r="I122" s="24">
        <f t="shared" si="37"/>
        <v>43.5</v>
      </c>
      <c r="J122" s="166">
        <v>212</v>
      </c>
      <c r="K122" s="30">
        <f t="shared" si="38"/>
        <v>64.5</v>
      </c>
      <c r="L122" s="49">
        <f t="shared" si="39"/>
        <v>245</v>
      </c>
    </row>
    <row r="123" spans="1:12" ht="15">
      <c r="A123" s="74" t="s">
        <v>28</v>
      </c>
      <c r="B123" s="91" t="s">
        <v>139</v>
      </c>
      <c r="C123" s="56" t="s">
        <v>85</v>
      </c>
      <c r="D123" s="165">
        <v>4.93</v>
      </c>
      <c r="E123" s="24">
        <f t="shared" si="35"/>
        <v>75.7</v>
      </c>
      <c r="F123" s="166">
        <v>11.36</v>
      </c>
      <c r="G123" s="26">
        <f t="shared" si="36"/>
        <v>74.4</v>
      </c>
      <c r="H123" s="237">
        <v>3.55</v>
      </c>
      <c r="I123" s="24">
        <f t="shared" si="37"/>
        <v>35.5</v>
      </c>
      <c r="J123" s="166">
        <v>198</v>
      </c>
      <c r="K123" s="30">
        <f t="shared" si="38"/>
        <v>57.5</v>
      </c>
      <c r="L123" s="49">
        <f t="shared" si="39"/>
        <v>243.10000000000002</v>
      </c>
    </row>
    <row r="124" spans="1:12" ht="12.75">
      <c r="A124" s="181" t="s">
        <v>30</v>
      </c>
      <c r="B124" s="200" t="s">
        <v>140</v>
      </c>
      <c r="C124" s="81" t="s">
        <v>85</v>
      </c>
      <c r="D124" s="165">
        <v>7.87</v>
      </c>
      <c r="E124" s="24">
        <f t="shared" si="35"/>
        <v>51.65</v>
      </c>
      <c r="F124" s="166">
        <v>11.63</v>
      </c>
      <c r="G124" s="26">
        <f t="shared" si="36"/>
        <v>71.69999999999999</v>
      </c>
      <c r="H124" s="237">
        <v>5.35</v>
      </c>
      <c r="I124" s="24">
        <f t="shared" si="37"/>
        <v>53.5</v>
      </c>
      <c r="J124" s="166">
        <v>210</v>
      </c>
      <c r="K124" s="30">
        <f t="shared" si="38"/>
        <v>63.5</v>
      </c>
      <c r="L124" s="49">
        <f t="shared" si="39"/>
        <v>240.35</v>
      </c>
    </row>
    <row r="125" spans="1:12" ht="15">
      <c r="A125" s="74" t="s">
        <v>32</v>
      </c>
      <c r="B125" s="90" t="s">
        <v>141</v>
      </c>
      <c r="C125" s="56" t="s">
        <v>16</v>
      </c>
      <c r="D125" s="165">
        <v>5.38</v>
      </c>
      <c r="E125" s="24">
        <f t="shared" si="35"/>
        <v>71.2</v>
      </c>
      <c r="F125" s="166">
        <v>12</v>
      </c>
      <c r="G125" s="26">
        <f t="shared" si="36"/>
        <v>68</v>
      </c>
      <c r="H125" s="237">
        <v>3.65</v>
      </c>
      <c r="I125" s="24">
        <f t="shared" si="37"/>
        <v>36.5</v>
      </c>
      <c r="J125" s="166">
        <v>187</v>
      </c>
      <c r="K125" s="30">
        <f t="shared" si="38"/>
        <v>52</v>
      </c>
      <c r="L125" s="49">
        <f t="shared" si="39"/>
        <v>227.7</v>
      </c>
    </row>
    <row r="126" spans="1:12" ht="15">
      <c r="A126" s="181" t="s">
        <v>34</v>
      </c>
      <c r="B126" s="91" t="s">
        <v>142</v>
      </c>
      <c r="C126" s="112" t="s">
        <v>85</v>
      </c>
      <c r="D126" s="165">
        <v>8.53</v>
      </c>
      <c r="E126" s="24">
        <f t="shared" si="35"/>
        <v>48.35</v>
      </c>
      <c r="F126" s="166">
        <v>11.27</v>
      </c>
      <c r="G126" s="26">
        <f t="shared" si="36"/>
        <v>75.30000000000001</v>
      </c>
      <c r="H126" s="237">
        <v>3.85</v>
      </c>
      <c r="I126" s="24">
        <f t="shared" si="37"/>
        <v>38.5</v>
      </c>
      <c r="J126" s="166">
        <v>205</v>
      </c>
      <c r="K126" s="30">
        <f t="shared" si="38"/>
        <v>61</v>
      </c>
      <c r="L126" s="49">
        <f t="shared" si="39"/>
        <v>223.15</v>
      </c>
    </row>
    <row r="127" spans="1:12" ht="15.75" thickBot="1">
      <c r="A127" s="201" t="s">
        <v>107</v>
      </c>
      <c r="B127" s="118"/>
      <c r="C127" s="57"/>
      <c r="D127" s="202"/>
      <c r="E127" s="45">
        <f t="shared" si="35"/>
        <v>125</v>
      </c>
      <c r="F127" s="190"/>
      <c r="G127" s="203">
        <f t="shared" si="36"/>
        <v>188</v>
      </c>
      <c r="H127" s="204"/>
      <c r="I127" s="45">
        <f t="shared" si="37"/>
        <v>0</v>
      </c>
      <c r="J127" s="190"/>
      <c r="K127" s="35">
        <f t="shared" si="38"/>
        <v>-41.5</v>
      </c>
      <c r="L127" s="50">
        <f t="shared" si="39"/>
        <v>271.5</v>
      </c>
    </row>
    <row r="128" spans="1:12" ht="13.5" thickBot="1">
      <c r="A128" s="6"/>
      <c r="B128" s="59"/>
      <c r="C128" s="59"/>
      <c r="D128" s="242"/>
      <c r="E128" s="8"/>
      <c r="F128" s="242"/>
      <c r="G128" s="8"/>
      <c r="H128" s="242"/>
      <c r="I128" s="8"/>
      <c r="J128" s="238"/>
      <c r="K128" s="8"/>
      <c r="L128" s="205"/>
    </row>
    <row r="129" spans="1:17" ht="13.5" thickBot="1">
      <c r="A129" s="263" t="s">
        <v>143</v>
      </c>
      <c r="B129" s="264"/>
      <c r="C129" s="264"/>
      <c r="D129" s="39" t="s">
        <v>4</v>
      </c>
      <c r="E129" s="206"/>
      <c r="F129" s="207" t="s">
        <v>5</v>
      </c>
      <c r="G129" s="149"/>
      <c r="H129" s="42" t="s">
        <v>6</v>
      </c>
      <c r="I129" s="208"/>
      <c r="J129" s="209" t="s">
        <v>7</v>
      </c>
      <c r="K129" s="44"/>
      <c r="L129" s="210" t="s">
        <v>8</v>
      </c>
      <c r="M129" s="80"/>
      <c r="N129" s="80"/>
      <c r="O129" s="80"/>
      <c r="P129" s="80"/>
      <c r="Q129" s="80"/>
    </row>
    <row r="130" spans="1:17" ht="13.5" thickBot="1">
      <c r="A130" s="37" t="s">
        <v>9</v>
      </c>
      <c r="B130" s="98" t="s">
        <v>10</v>
      </c>
      <c r="C130" s="179" t="s">
        <v>46</v>
      </c>
      <c r="D130" s="151" t="s">
        <v>12</v>
      </c>
      <c r="E130" s="152" t="s">
        <v>13</v>
      </c>
      <c r="F130" s="153" t="s">
        <v>12</v>
      </c>
      <c r="G130" s="154" t="s">
        <v>13</v>
      </c>
      <c r="H130" s="155" t="s">
        <v>12</v>
      </c>
      <c r="I130" s="152" t="s">
        <v>13</v>
      </c>
      <c r="J130" s="153" t="s">
        <v>12</v>
      </c>
      <c r="K130" s="180" t="s">
        <v>13</v>
      </c>
      <c r="L130" s="158" t="s">
        <v>13</v>
      </c>
      <c r="M130" s="80"/>
      <c r="N130" s="80"/>
      <c r="O130" s="80"/>
      <c r="P130" s="80"/>
      <c r="Q130" s="80"/>
    </row>
    <row r="131" spans="1:17" ht="12.75">
      <c r="A131" s="211" t="s">
        <v>14</v>
      </c>
      <c r="B131" s="212"/>
      <c r="C131" s="81"/>
      <c r="D131" s="213"/>
      <c r="E131" s="214">
        <f>IF(D131&lt;6.8,D131*-10+125,D131*-5+91)</f>
        <v>125</v>
      </c>
      <c r="F131" s="215"/>
      <c r="G131" s="216">
        <f>IF(F131&lt;14.7,F131*-10+188,F131*-5+114)</f>
        <v>188</v>
      </c>
      <c r="H131" s="217"/>
      <c r="I131" s="218">
        <f>H131*10</f>
        <v>0</v>
      </c>
      <c r="J131" s="215"/>
      <c r="K131" s="22">
        <f>0.5*J131-41.5</f>
        <v>-41.5</v>
      </c>
      <c r="L131" s="219">
        <f>E131+G131+I131+K131</f>
        <v>271.5</v>
      </c>
      <c r="M131" s="80"/>
      <c r="N131" s="80"/>
      <c r="O131" s="80"/>
      <c r="P131" s="80"/>
      <c r="Q131" s="80"/>
    </row>
    <row r="132" spans="1:17" ht="13.5" thickBot="1">
      <c r="A132" s="187" t="s">
        <v>17</v>
      </c>
      <c r="B132" s="188"/>
      <c r="C132" s="220"/>
      <c r="D132" s="221"/>
      <c r="E132" s="222">
        <f>IF(D132&lt;6.8,D132*-10+125,D132*-5+91)</f>
        <v>125</v>
      </c>
      <c r="F132" s="161"/>
      <c r="G132" s="162">
        <f>IF(F132&lt;14.7,F132*-10+188,F132*-5+114)</f>
        <v>188</v>
      </c>
      <c r="H132" s="163"/>
      <c r="I132" s="54">
        <f>H132*10</f>
        <v>0</v>
      </c>
      <c r="J132" s="161"/>
      <c r="K132" s="53">
        <f>0.5*J132-41.5</f>
        <v>-41.5</v>
      </c>
      <c r="L132" s="55">
        <f>E132+G132+I132+K132</f>
        <v>271.5</v>
      </c>
      <c r="M132" s="80"/>
      <c r="N132" s="80"/>
      <c r="O132" s="80"/>
      <c r="P132" s="80"/>
      <c r="Q132" s="80"/>
    </row>
    <row r="133" spans="1:17" ht="12.75">
      <c r="A133" s="80"/>
      <c r="B133" s="5"/>
      <c r="C133" s="223"/>
      <c r="D133" s="217"/>
      <c r="E133" s="217"/>
      <c r="F133" s="217"/>
      <c r="G133" s="86"/>
      <c r="H133" s="86"/>
      <c r="I133" s="86"/>
      <c r="J133" s="86"/>
      <c r="K133" s="86"/>
      <c r="L133" s="80"/>
      <c r="M133" s="80"/>
      <c r="N133" s="80"/>
      <c r="O133" s="80"/>
      <c r="P133" s="80"/>
      <c r="Q133" s="80"/>
    </row>
    <row r="134" spans="1:17" ht="12.75">
      <c r="A134" s="80"/>
      <c r="B134" s="80"/>
      <c r="C134" s="254" t="s">
        <v>144</v>
      </c>
      <c r="D134" s="255"/>
      <c r="E134" s="256"/>
      <c r="F134" s="239">
        <v>14</v>
      </c>
      <c r="G134" s="182"/>
      <c r="H134" s="265"/>
      <c r="I134" s="266"/>
      <c r="J134" s="241"/>
      <c r="K134" s="242"/>
      <c r="L134" s="80"/>
      <c r="M134" s="80"/>
      <c r="N134" s="80"/>
      <c r="O134" s="80"/>
      <c r="P134" s="80"/>
      <c r="Q134" s="80"/>
    </row>
    <row r="135" spans="1:17" ht="12.75">
      <c r="A135" s="80"/>
      <c r="B135" s="80"/>
      <c r="C135" s="254" t="s">
        <v>145</v>
      </c>
      <c r="D135" s="255"/>
      <c r="E135" s="256"/>
      <c r="F135" s="239">
        <v>10</v>
      </c>
      <c r="G135" s="182"/>
      <c r="H135" s="267"/>
      <c r="I135" s="268"/>
      <c r="J135" s="241"/>
      <c r="K135" s="242"/>
      <c r="L135" s="80"/>
      <c r="M135" s="80"/>
      <c r="N135" s="80"/>
      <c r="O135" s="80"/>
      <c r="P135" s="80"/>
      <c r="Q135" s="80"/>
    </row>
    <row r="136" spans="1:17" ht="13.5" thickBot="1">
      <c r="A136" s="80"/>
      <c r="B136" s="80"/>
      <c r="C136" s="254" t="s">
        <v>146</v>
      </c>
      <c r="D136" s="255"/>
      <c r="E136" s="256"/>
      <c r="F136" s="239">
        <v>16</v>
      </c>
      <c r="G136" s="182"/>
      <c r="H136" s="257"/>
      <c r="I136" s="257"/>
      <c r="J136" s="245"/>
      <c r="K136" s="242"/>
      <c r="L136" s="80"/>
      <c r="M136" s="80"/>
      <c r="N136" s="80"/>
      <c r="O136" s="80"/>
      <c r="P136" s="80"/>
      <c r="Q136" s="80"/>
    </row>
    <row r="137" spans="1:17" ht="13.5" thickBot="1">
      <c r="A137" s="80"/>
      <c r="B137" s="80"/>
      <c r="C137" s="254" t="s">
        <v>147</v>
      </c>
      <c r="D137" s="255"/>
      <c r="E137" s="256"/>
      <c r="F137" s="94">
        <v>7</v>
      </c>
      <c r="G137" s="224"/>
      <c r="H137" s="258" t="s">
        <v>8</v>
      </c>
      <c r="I137" s="259"/>
      <c r="J137" s="105">
        <v>51</v>
      </c>
      <c r="K137" s="242"/>
      <c r="L137" s="80"/>
      <c r="M137" s="80"/>
      <c r="N137" s="80"/>
      <c r="O137" s="80"/>
      <c r="P137" s="80"/>
      <c r="Q137" s="80"/>
    </row>
    <row r="138" spans="1:17" ht="12.75">
      <c r="A138" s="80"/>
      <c r="B138" s="225"/>
      <c r="C138" s="260" t="s">
        <v>148</v>
      </c>
      <c r="D138" s="261"/>
      <c r="E138" s="262"/>
      <c r="F138" s="239">
        <v>4</v>
      </c>
      <c r="G138" s="80"/>
      <c r="H138" s="242"/>
      <c r="I138" s="242"/>
      <c r="J138" s="242"/>
      <c r="K138" s="242"/>
      <c r="L138" s="80"/>
      <c r="M138" s="80"/>
      <c r="N138" s="80"/>
      <c r="O138" s="80"/>
      <c r="P138" s="80"/>
      <c r="Q138" s="80"/>
    </row>
  </sheetData>
  <sheetProtection/>
  <mergeCells count="30">
    <mergeCell ref="A50:C50"/>
    <mergeCell ref="C54:E54"/>
    <mergeCell ref="B1:L1"/>
    <mergeCell ref="A4:C4"/>
    <mergeCell ref="A16:C16"/>
    <mergeCell ref="A27:C27"/>
    <mergeCell ref="A41:C41"/>
    <mergeCell ref="H59:I59"/>
    <mergeCell ref="C55:E55"/>
    <mergeCell ref="C56:E56"/>
    <mergeCell ref="C57:E57"/>
    <mergeCell ref="H54:I54"/>
    <mergeCell ref="H55:I55"/>
    <mergeCell ref="H56:I56"/>
    <mergeCell ref="H57:I57"/>
    <mergeCell ref="B60:L60"/>
    <mergeCell ref="A63:C63"/>
    <mergeCell ref="A76:C76"/>
    <mergeCell ref="A95:C95"/>
    <mergeCell ref="A116:C116"/>
    <mergeCell ref="A129:C129"/>
    <mergeCell ref="C134:E134"/>
    <mergeCell ref="H134:I134"/>
    <mergeCell ref="C135:E135"/>
    <mergeCell ref="H135:I135"/>
    <mergeCell ref="C136:E136"/>
    <mergeCell ref="H136:I136"/>
    <mergeCell ref="C137:E137"/>
    <mergeCell ref="H137:I137"/>
    <mergeCell ref="C138:E138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Uzivatel</cp:lastModifiedBy>
  <dcterms:created xsi:type="dcterms:W3CDTF">2012-11-04T16:13:08Z</dcterms:created>
  <dcterms:modified xsi:type="dcterms:W3CDTF">2019-10-18T14:25:16Z</dcterms:modified>
  <cp:category/>
  <cp:version/>
  <cp:contentType/>
  <cp:contentStatus/>
</cp:coreProperties>
</file>